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05" yWindow="-105" windowWidth="23250" windowHeight="12570" tabRatio="767"/>
  </bookViews>
  <sheets>
    <sheet name="bilanca" sheetId="20" r:id="rId1"/>
    <sheet name="posebni dio" sheetId="25" state="hidden" r:id="rId2"/>
    <sheet name="prihodi" sheetId="46" r:id="rId3"/>
    <sheet name="OD" sheetId="48" state="hidden" r:id="rId4"/>
    <sheet name="ukupno" sheetId="47" state="hidden" r:id="rId5"/>
    <sheet name="SAN" sheetId="49" state="hidden" r:id="rId6"/>
    <sheet name="MANDATNI1" sheetId="50" state="hidden" r:id="rId7"/>
    <sheet name="rashodi-opći dio" sheetId="22" r:id="rId8"/>
    <sheet name="račun financiranja " sheetId="27" r:id="rId9"/>
    <sheet name="posebni dio " sheetId="26" r:id="rId10"/>
    <sheet name="MP11" sheetId="55" state="hidden" r:id="rId11"/>
    <sheet name="SI11" sheetId="57" state="hidden" r:id="rId12"/>
    <sheet name="OD11" sheetId="58" state="hidden" r:id="rId13"/>
    <sheet name="UK11" sheetId="56" state="hidden" r:id="rId14"/>
    <sheet name="MP10" sheetId="53" state="hidden" r:id="rId15"/>
    <sheet name="SF10" sheetId="52" state="hidden" r:id="rId16"/>
    <sheet name="UKUPNA 10" sheetId="54" state="hidden" r:id="rId17"/>
    <sheet name="mandatni" sheetId="43" state="hidden" r:id="rId18"/>
    <sheet name="sanacija" sheetId="42" state="hidden" r:id="rId19"/>
    <sheet name="fod08" sheetId="44" state="hidden" r:id="rId20"/>
    <sheet name="Sheet1" sheetId="45" state="hidden" r:id="rId21"/>
    <sheet name="fod" sheetId="34" state="hidden" r:id="rId22"/>
    <sheet name="Mand" sheetId="32" state="hidden" r:id="rId23"/>
    <sheet name="sf" sheetId="33" state="hidden" r:id="rId24"/>
    <sheet name="ukupna" sheetId="35" state="hidden" r:id="rId25"/>
    <sheet name="cijela v2" sheetId="38" state="hidden" r:id="rId26"/>
    <sheet name="fod v2" sheetId="41" state="hidden" r:id="rId27"/>
    <sheet name="san v2" sheetId="40" state="hidden" r:id="rId28"/>
    <sheet name="Mand v2" sheetId="39" state="hidden" r:id="rId29"/>
    <sheet name="100" sheetId="28" state="hidden" r:id="rId30"/>
    <sheet name="200" sheetId="30" state="hidden" r:id="rId31"/>
    <sheet name="300" sheetId="31" state="hidden" r:id="rId32"/>
  </sheets>
  <definedNames>
    <definedName name="_xlnm._FilterDatabase" localSheetId="9" hidden="1">'posebni dio '!$A$1:$E$204</definedName>
    <definedName name="Brutto_bilanca_profitnog_centra" localSheetId="2">#REF!</definedName>
    <definedName name="Brutto_bilanca_profitnog_centra">#REF!</definedName>
    <definedName name="_xlnm.Print_Titles" localSheetId="1">'posebni dio'!$2:$3</definedName>
    <definedName name="_xlnm.Print_Titles" localSheetId="9">'posebni dio '!$2:$3</definedName>
    <definedName name="_xlnm.Print_Titles" localSheetId="2">prihodi!$3:$3</definedName>
    <definedName name="_xlnm.Print_Titles" localSheetId="8">'račun financiranja '!$2:$2</definedName>
    <definedName name="_xlnm.Print_Titles" localSheetId="7">'rashodi-opći dio'!$2:$2</definedName>
    <definedName name="_xlnm.Print_Area" localSheetId="0">bilanca!$A$1:$G$27</definedName>
    <definedName name="_xlnm.Print_Area" localSheetId="1">'posebni dio'!$A$1:$E$1046</definedName>
    <definedName name="_xlnm.Print_Area" localSheetId="9">'posebni dio '!$A$1:$E$204</definedName>
    <definedName name="_xlnm.Print_Area" localSheetId="2">prihodi!$A$1:$H$74</definedName>
    <definedName name="_xlnm.Print_Area" localSheetId="8">'račun financiranja '!$A$1:$H$9</definedName>
    <definedName name="_xlnm.Print_Area" localSheetId="7">'rashodi-opći dio'!$A$1:$H$60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6" l="1"/>
  <c r="C5" i="26" s="1"/>
  <c r="C4" i="26" s="1"/>
  <c r="D6" i="26"/>
  <c r="E6" i="26" s="1"/>
  <c r="E73" i="26"/>
  <c r="E72" i="26"/>
  <c r="E71" i="26"/>
  <c r="E70" i="26"/>
  <c r="E69" i="26"/>
  <c r="E204" i="26"/>
  <c r="E203" i="26"/>
  <c r="E202" i="26"/>
  <c r="E201" i="26"/>
  <c r="E200" i="26"/>
  <c r="E199" i="26"/>
  <c r="E198" i="26"/>
  <c r="E197" i="26"/>
  <c r="E195" i="26"/>
  <c r="E194" i="26"/>
  <c r="E193" i="26"/>
  <c r="E192" i="26"/>
  <c r="E191" i="26"/>
  <c r="E190" i="26"/>
  <c r="E189" i="26"/>
  <c r="E187" i="26"/>
  <c r="E186" i="26"/>
  <c r="E185" i="26"/>
  <c r="E183" i="26"/>
  <c r="E182" i="26"/>
  <c r="E181" i="26"/>
  <c r="E180" i="26"/>
  <c r="E179" i="26"/>
  <c r="E177" i="26"/>
  <c r="E176" i="26"/>
  <c r="E175" i="26"/>
  <c r="E174" i="26"/>
  <c r="E173" i="26"/>
  <c r="E172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1" i="26"/>
  <c r="E150" i="26"/>
  <c r="E149" i="26"/>
  <c r="E148" i="26"/>
  <c r="E147" i="26"/>
  <c r="E146" i="26"/>
  <c r="E145" i="26"/>
  <c r="E144" i="26"/>
  <c r="E142" i="26"/>
  <c r="E140" i="26"/>
  <c r="E138" i="26"/>
  <c r="E137" i="26"/>
  <c r="E136" i="26"/>
  <c r="E135" i="26"/>
  <c r="E134" i="26"/>
  <c r="E133" i="26"/>
  <c r="E132" i="26"/>
  <c r="E131" i="26"/>
  <c r="E129" i="26"/>
  <c r="E128" i="26"/>
  <c r="E127" i="26"/>
  <c r="E126" i="26"/>
  <c r="E125" i="26"/>
  <c r="E124" i="26"/>
  <c r="E123" i="26"/>
  <c r="E121" i="26"/>
  <c r="E120" i="26"/>
  <c r="E119" i="26"/>
  <c r="E117" i="26"/>
  <c r="E116" i="26"/>
  <c r="E115" i="26"/>
  <c r="E114" i="26"/>
  <c r="E113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5" i="26"/>
  <c r="E84" i="26"/>
  <c r="E83" i="26"/>
  <c r="E82" i="26"/>
  <c r="E81" i="26"/>
  <c r="E80" i="26"/>
  <c r="E79" i="26"/>
  <c r="E78" i="26"/>
  <c r="E76" i="26"/>
  <c r="E75" i="26"/>
  <c r="E68" i="26"/>
  <c r="E67" i="26"/>
  <c r="E66" i="26"/>
  <c r="E65" i="26"/>
  <c r="E64" i="26"/>
  <c r="E63" i="26"/>
  <c r="E62" i="26"/>
  <c r="E61" i="26"/>
  <c r="E59" i="26"/>
  <c r="E58" i="26"/>
  <c r="E57" i="26"/>
  <c r="E56" i="26"/>
  <c r="E55" i="26"/>
  <c r="E54" i="26"/>
  <c r="E53" i="26"/>
  <c r="E51" i="26"/>
  <c r="E50" i="26"/>
  <c r="E49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5" i="26"/>
  <c r="E14" i="26"/>
  <c r="E13" i="26"/>
  <c r="E12" i="26"/>
  <c r="E11" i="26"/>
  <c r="E10" i="26"/>
  <c r="E9" i="26"/>
  <c r="E8" i="26"/>
  <c r="G24" i="20"/>
  <c r="F24" i="20"/>
  <c r="G21" i="20"/>
  <c r="F21" i="20"/>
  <c r="H9" i="27"/>
  <c r="G9" i="27"/>
  <c r="H8" i="27"/>
  <c r="G8" i="27"/>
  <c r="H7" i="27"/>
  <c r="G7" i="27"/>
  <c r="H6" i="27"/>
  <c r="G6" i="27"/>
  <c r="H5" i="27"/>
  <c r="H4" i="27"/>
  <c r="G4" i="27"/>
  <c r="D8" i="27"/>
  <c r="D7" i="27" s="1"/>
  <c r="H59" i="22"/>
  <c r="G59" i="22"/>
  <c r="H58" i="22"/>
  <c r="G58" i="22"/>
  <c r="H57" i="22"/>
  <c r="H56" i="22"/>
  <c r="H55" i="22"/>
  <c r="G55" i="22"/>
  <c r="H54" i="22"/>
  <c r="G54" i="22"/>
  <c r="H53" i="22"/>
  <c r="G53" i="22"/>
  <c r="H52" i="22"/>
  <c r="G52" i="22"/>
  <c r="H51" i="22"/>
  <c r="G51" i="22"/>
  <c r="H50" i="22"/>
  <c r="G50" i="22"/>
  <c r="H49" i="22"/>
  <c r="G49" i="22"/>
  <c r="G48" i="22"/>
  <c r="H47" i="22"/>
  <c r="G47" i="22"/>
  <c r="H46" i="22"/>
  <c r="G46" i="22"/>
  <c r="H45" i="22"/>
  <c r="G45" i="22"/>
  <c r="H43" i="22"/>
  <c r="G43" i="22"/>
  <c r="H42" i="22"/>
  <c r="G42" i="22"/>
  <c r="H41" i="22"/>
  <c r="G41" i="22"/>
  <c r="H40" i="22"/>
  <c r="G40" i="22"/>
  <c r="H39" i="22"/>
  <c r="G39" i="22"/>
  <c r="G38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0" i="22"/>
  <c r="G30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H11" i="22"/>
  <c r="G11" i="22"/>
  <c r="H10" i="22"/>
  <c r="G10" i="22"/>
  <c r="H9" i="22"/>
  <c r="G9" i="22"/>
  <c r="H8" i="22"/>
  <c r="G8" i="22"/>
  <c r="H7" i="22"/>
  <c r="G7" i="22"/>
  <c r="H6" i="22"/>
  <c r="G6" i="22"/>
  <c r="H5" i="22"/>
  <c r="G5" i="22"/>
  <c r="H4" i="22"/>
  <c r="G4" i="22"/>
  <c r="H74" i="46"/>
  <c r="G74" i="46"/>
  <c r="H73" i="46"/>
  <c r="G73" i="46"/>
  <c r="H72" i="46"/>
  <c r="G72" i="46"/>
  <c r="G66" i="46"/>
  <c r="G65" i="46"/>
  <c r="G64" i="46"/>
  <c r="G63" i="46"/>
  <c r="H62" i="46"/>
  <c r="G62" i="46"/>
  <c r="H60" i="46"/>
  <c r="G60" i="46"/>
  <c r="H59" i="46"/>
  <c r="G59" i="46"/>
  <c r="H58" i="46"/>
  <c r="G58" i="46"/>
  <c r="H57" i="46"/>
  <c r="G57" i="46"/>
  <c r="H56" i="46"/>
  <c r="G56" i="46"/>
  <c r="H55" i="46"/>
  <c r="G55" i="46"/>
  <c r="H54" i="46"/>
  <c r="G54" i="46"/>
  <c r="H53" i="46"/>
  <c r="G53" i="46"/>
  <c r="H52" i="46"/>
  <c r="G52" i="46"/>
  <c r="H51" i="46"/>
  <c r="G51" i="46"/>
  <c r="H50" i="46"/>
  <c r="G50" i="46"/>
  <c r="H49" i="46"/>
  <c r="G49" i="46"/>
  <c r="H48" i="46"/>
  <c r="G48" i="46"/>
  <c r="H47" i="46"/>
  <c r="G47" i="46"/>
  <c r="H46" i="46"/>
  <c r="G46" i="46"/>
  <c r="H45" i="46"/>
  <c r="G45" i="46"/>
  <c r="H44" i="46"/>
  <c r="G44" i="46"/>
  <c r="H43" i="46"/>
  <c r="G43" i="46"/>
  <c r="H42" i="46"/>
  <c r="G42" i="46"/>
  <c r="H41" i="46"/>
  <c r="G41" i="46"/>
  <c r="H40" i="46"/>
  <c r="G40" i="46"/>
  <c r="H39" i="46"/>
  <c r="G39" i="46"/>
  <c r="H38" i="46"/>
  <c r="G38" i="46"/>
  <c r="H37" i="46"/>
  <c r="G37" i="46"/>
  <c r="H36" i="46"/>
  <c r="G36" i="46"/>
  <c r="H35" i="46"/>
  <c r="G35" i="46"/>
  <c r="H34" i="46"/>
  <c r="G34" i="46"/>
  <c r="G31" i="46"/>
  <c r="G30" i="46"/>
  <c r="G29" i="46"/>
  <c r="H28" i="46"/>
  <c r="G28" i="46"/>
  <c r="G27" i="46"/>
  <c r="G26" i="46"/>
  <c r="H24" i="46"/>
  <c r="G24" i="46"/>
  <c r="H23" i="46"/>
  <c r="G23" i="46"/>
  <c r="H22" i="46"/>
  <c r="G22" i="46"/>
  <c r="H18" i="46"/>
  <c r="G18" i="46"/>
  <c r="H17" i="46"/>
  <c r="G17" i="46"/>
  <c r="H16" i="46"/>
  <c r="G16" i="46"/>
  <c r="H15" i="46"/>
  <c r="G15" i="46"/>
  <c r="H12" i="46"/>
  <c r="G12" i="46"/>
  <c r="G11" i="46"/>
  <c r="G10" i="46"/>
  <c r="H9" i="46"/>
  <c r="G9" i="46"/>
  <c r="H8" i="46"/>
  <c r="G8" i="46"/>
  <c r="H7" i="46"/>
  <c r="G7" i="46"/>
  <c r="H6" i="46"/>
  <c r="G6" i="46"/>
  <c r="D5" i="26" l="1"/>
  <c r="D6" i="27"/>
  <c r="D4" i="27" s="1"/>
  <c r="E5" i="26" l="1"/>
  <c r="E4" i="26"/>
  <c r="G14" i="20" l="1"/>
  <c r="F14" i="20"/>
  <c r="G13" i="20"/>
  <c r="F13" i="20"/>
  <c r="G11" i="20"/>
  <c r="F11" i="20"/>
  <c r="G10" i="20"/>
  <c r="F10" i="20"/>
  <c r="G8" i="20"/>
  <c r="F8" i="20"/>
  <c r="N161" i="45" l="1"/>
  <c r="K157" i="35" l="1"/>
  <c r="K25" i="34"/>
  <c r="K113" i="34"/>
  <c r="I246" i="35"/>
  <c r="K246" i="35"/>
  <c r="G6" i="28" l="1"/>
  <c r="I6" i="28" s="1"/>
  <c r="F98" i="28"/>
  <c r="G98" i="28" s="1"/>
  <c r="I98" i="28" s="1"/>
  <c r="K98" i="28" s="1"/>
  <c r="K102" i="28" s="1"/>
  <c r="G104" i="28" s="1"/>
  <c r="K24" i="28"/>
  <c r="G3" i="28" s="1"/>
  <c r="E22" i="28"/>
  <c r="J12" i="28"/>
  <c r="H12" i="28"/>
  <c r="F12" i="28"/>
  <c r="J104" i="28" l="1"/>
  <c r="C293" i="25" l="1"/>
  <c r="C292" i="25" s="1"/>
  <c r="C290" i="25"/>
  <c r="C289" i="25" s="1"/>
  <c r="C282" i="25"/>
  <c r="C281" i="25" s="1"/>
  <c r="C280" i="25" s="1"/>
  <c r="C279" i="25" s="1"/>
  <c r="C276" i="25"/>
  <c r="C275" i="25" s="1"/>
  <c r="C273" i="25"/>
  <c r="C272" i="25" s="1"/>
  <c r="C267" i="25"/>
  <c r="C266" i="25" s="1"/>
  <c r="C260" i="25"/>
  <c r="C251" i="25"/>
  <c r="C247" i="25"/>
  <c r="C243" i="25"/>
  <c r="C238" i="25"/>
  <c r="C236" i="25"/>
  <c r="C234" i="25"/>
  <c r="C224" i="25"/>
  <c r="C223" i="25" s="1"/>
  <c r="C222" i="25" s="1"/>
  <c r="C221" i="25" s="1"/>
  <c r="C218" i="25"/>
  <c r="C217" i="25" s="1"/>
  <c r="C215" i="25"/>
  <c r="C214" i="25" s="1"/>
  <c r="C207" i="25"/>
  <c r="C206" i="25" s="1"/>
  <c r="C205" i="25" s="1"/>
  <c r="C204" i="25" s="1"/>
  <c r="C201" i="25"/>
  <c r="C200" i="25" s="1"/>
  <c r="C198" i="25"/>
  <c r="C197" i="25" s="1"/>
  <c r="C192" i="25"/>
  <c r="C191" i="25" s="1"/>
  <c r="C185" i="25"/>
  <c r="C176" i="25"/>
  <c r="C172" i="25"/>
  <c r="C168" i="25"/>
  <c r="C163" i="25"/>
  <c r="C161" i="25"/>
  <c r="C159" i="25"/>
  <c r="C149" i="25"/>
  <c r="C148" i="25" s="1"/>
  <c r="C146" i="25"/>
  <c r="C145" i="25" s="1"/>
  <c r="C138" i="25"/>
  <c r="C137" i="25" s="1"/>
  <c r="C136" i="25" s="1"/>
  <c r="C135" i="25" s="1"/>
  <c r="C132" i="25"/>
  <c r="C130" i="25"/>
  <c r="C127" i="25"/>
  <c r="C126" i="25" s="1"/>
  <c r="C122" i="25"/>
  <c r="C121" i="25" s="1"/>
  <c r="C117" i="25"/>
  <c r="C115" i="25" s="1"/>
  <c r="C112" i="25"/>
  <c r="C111" i="25"/>
  <c r="C109" i="25"/>
  <c r="C103" i="25"/>
  <c r="C102" i="25" s="1"/>
  <c r="C98" i="25"/>
  <c r="C93" i="25"/>
  <c r="C92" i="25"/>
  <c r="C91" i="25" s="1"/>
  <c r="C89" i="25"/>
  <c r="C79" i="25"/>
  <c r="C78" i="25" s="1"/>
  <c r="C76" i="25"/>
  <c r="C74" i="25"/>
  <c r="C66" i="25"/>
  <c r="C65" i="25" s="1"/>
  <c r="C63" i="25"/>
  <c r="C62" i="25" s="1"/>
  <c r="C58" i="25"/>
  <c r="C56" i="25"/>
  <c r="C50" i="25"/>
  <c r="C49" i="25" s="1"/>
  <c r="C48" i="25" s="1"/>
  <c r="C44" i="25"/>
  <c r="C43" i="25" s="1"/>
  <c r="C40" i="25"/>
  <c r="C37" i="25"/>
  <c r="C34" i="25"/>
  <c r="C32" i="25"/>
  <c r="C26" i="25"/>
  <c r="C24" i="25"/>
  <c r="C20" i="25"/>
  <c r="C15" i="25"/>
  <c r="C13" i="25"/>
  <c r="C11" i="25"/>
  <c r="C106" i="25" l="1"/>
  <c r="C28" i="25"/>
  <c r="H86" i="31"/>
  <c r="C55" i="25"/>
  <c r="C54" i="25" s="1"/>
  <c r="C53" i="25" s="1"/>
  <c r="C52" i="25" s="1"/>
  <c r="C144" i="25"/>
  <c r="C143" i="25" s="1"/>
  <c r="C233" i="25"/>
  <c r="C158" i="25"/>
  <c r="C288" i="25"/>
  <c r="C287" i="25" s="1"/>
  <c r="C167" i="25"/>
  <c r="C129" i="25"/>
  <c r="C10" i="25"/>
  <c r="C61" i="25"/>
  <c r="C60" i="25" s="1"/>
  <c r="C73" i="25"/>
  <c r="C72" i="25" s="1"/>
  <c r="C71" i="25" s="1"/>
  <c r="C69" i="25" s="1"/>
  <c r="C213" i="25"/>
  <c r="C212" i="25" s="1"/>
  <c r="C242" i="25"/>
  <c r="C88" i="25"/>
  <c r="C19" i="25"/>
  <c r="C97" i="25"/>
  <c r="E279" i="25"/>
  <c r="E275" i="25"/>
  <c r="E251" i="25"/>
  <c r="E238" i="25"/>
  <c r="E221" i="25"/>
  <c r="E121" i="25"/>
  <c r="E78" i="25"/>
  <c r="E76" i="25"/>
  <c r="E37" i="25"/>
  <c r="E237" i="25"/>
  <c r="E225" i="25"/>
  <c r="E218" i="25"/>
  <c r="E122" i="25"/>
  <c r="E103" i="25"/>
  <c r="E74" i="25"/>
  <c r="E35" i="25"/>
  <c r="E16" i="25"/>
  <c r="E17" i="25"/>
  <c r="E18" i="25"/>
  <c r="E21" i="25"/>
  <c r="E22" i="25"/>
  <c r="E23" i="25"/>
  <c r="E25" i="25"/>
  <c r="E27" i="25"/>
  <c r="E30" i="25"/>
  <c r="E31" i="25"/>
  <c r="E34" i="25"/>
  <c r="E36" i="25"/>
  <c r="E38" i="25"/>
  <c r="E39" i="25"/>
  <c r="E40" i="25"/>
  <c r="E41" i="25"/>
  <c r="E42" i="25"/>
  <c r="E45" i="25"/>
  <c r="E46" i="25"/>
  <c r="E47" i="25"/>
  <c r="E57" i="25"/>
  <c r="E58" i="25"/>
  <c r="E59" i="25"/>
  <c r="E65" i="25"/>
  <c r="E67" i="25"/>
  <c r="E68" i="25"/>
  <c r="E77" i="25"/>
  <c r="E80" i="25"/>
  <c r="E81" i="25"/>
  <c r="E90" i="25"/>
  <c r="E91" i="25"/>
  <c r="E93" i="25"/>
  <c r="E94" i="25"/>
  <c r="E95" i="25"/>
  <c r="E99" i="25"/>
  <c r="E100" i="25"/>
  <c r="E101" i="25"/>
  <c r="E105" i="25"/>
  <c r="E109" i="25"/>
  <c r="E108" i="25"/>
  <c r="E110" i="25"/>
  <c r="E111" i="25"/>
  <c r="E112" i="25"/>
  <c r="E113" i="25"/>
  <c r="E116" i="25"/>
  <c r="E117" i="25"/>
  <c r="E118" i="25"/>
  <c r="E119" i="25"/>
  <c r="E120" i="25"/>
  <c r="E124" i="25"/>
  <c r="E125" i="25"/>
  <c r="E127" i="25"/>
  <c r="E128" i="25"/>
  <c r="E131" i="25"/>
  <c r="E133" i="25"/>
  <c r="E134" i="25"/>
  <c r="E139" i="25"/>
  <c r="E141" i="25"/>
  <c r="E142" i="25"/>
  <c r="E147" i="25"/>
  <c r="E151" i="25"/>
  <c r="E152" i="25"/>
  <c r="E160" i="25"/>
  <c r="E161" i="25"/>
  <c r="E162" i="25"/>
  <c r="E165" i="25"/>
  <c r="E166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186" i="25"/>
  <c r="E187" i="25"/>
  <c r="E188" i="25"/>
  <c r="E189" i="25"/>
  <c r="E190" i="25"/>
  <c r="E193" i="25"/>
  <c r="E194" i="25"/>
  <c r="E195" i="25"/>
  <c r="E196" i="25"/>
  <c r="E202" i="25"/>
  <c r="E208" i="25"/>
  <c r="E209" i="25"/>
  <c r="E210" i="25"/>
  <c r="E211" i="25"/>
  <c r="E216" i="25"/>
  <c r="E217" i="25"/>
  <c r="E219" i="25"/>
  <c r="E220" i="25"/>
  <c r="E226" i="25"/>
  <c r="E235" i="25"/>
  <c r="E239" i="25"/>
  <c r="E240" i="25"/>
  <c r="E241" i="25"/>
  <c r="E246" i="25"/>
  <c r="E247" i="25"/>
  <c r="E248" i="25"/>
  <c r="E249" i="25"/>
  <c r="E250" i="25"/>
  <c r="E252" i="25"/>
  <c r="E253" i="25"/>
  <c r="E254" i="25"/>
  <c r="E255" i="25"/>
  <c r="E258" i="25"/>
  <c r="E259" i="25"/>
  <c r="E263" i="25"/>
  <c r="E264" i="25"/>
  <c r="E265" i="25"/>
  <c r="E269" i="25"/>
  <c r="E270" i="25"/>
  <c r="E271" i="25"/>
  <c r="E274" i="25"/>
  <c r="E284" i="25"/>
  <c r="E285" i="25"/>
  <c r="E291" i="25"/>
  <c r="E294" i="25"/>
  <c r="E295" i="25"/>
  <c r="E296" i="25"/>
  <c r="E298" i="25"/>
  <c r="E304" i="25"/>
  <c r="E305" i="25"/>
  <c r="E306" i="25"/>
  <c r="E308" i="25"/>
  <c r="E309" i="25"/>
  <c r="E310" i="25"/>
  <c r="E311" i="25"/>
  <c r="E312" i="25"/>
  <c r="E313" i="25"/>
  <c r="E314" i="25"/>
  <c r="E315" i="25"/>
  <c r="E316" i="25"/>
  <c r="E317" i="25"/>
  <c r="E318" i="25"/>
  <c r="E321" i="25"/>
  <c r="E322" i="25"/>
  <c r="E326" i="25"/>
  <c r="E331" i="25"/>
  <c r="E332" i="25"/>
  <c r="E333" i="25"/>
  <c r="E334" i="25"/>
  <c r="E335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4" i="25"/>
  <c r="E355" i="25"/>
  <c r="E356" i="25"/>
  <c r="E357" i="25"/>
  <c r="E358" i="25"/>
  <c r="E359" i="25"/>
  <c r="E360" i="25"/>
  <c r="E361" i="25"/>
  <c r="E362" i="25"/>
  <c r="E363" i="25"/>
  <c r="E364" i="25"/>
  <c r="E365" i="25"/>
  <c r="E366" i="25"/>
  <c r="E367" i="25"/>
  <c r="E368" i="25"/>
  <c r="E369" i="25"/>
  <c r="E370" i="25"/>
  <c r="E372" i="25"/>
  <c r="E373" i="25"/>
  <c r="E374" i="25"/>
  <c r="E375" i="25"/>
  <c r="E377" i="25"/>
  <c r="E378" i="25"/>
  <c r="E379" i="25"/>
  <c r="E380" i="25"/>
  <c r="E381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C407" i="25"/>
  <c r="E409" i="25"/>
  <c r="E411" i="25"/>
  <c r="E412" i="25"/>
  <c r="E413" i="25"/>
  <c r="E414" i="25"/>
  <c r="E415" i="25"/>
  <c r="E416" i="25"/>
  <c r="E417" i="25"/>
  <c r="E419" i="25"/>
  <c r="E420" i="25"/>
  <c r="E421" i="25"/>
  <c r="E422" i="25"/>
  <c r="E423" i="25"/>
  <c r="E424" i="25"/>
  <c r="E427" i="25"/>
  <c r="C428" i="25"/>
  <c r="E430" i="25"/>
  <c r="E431" i="25"/>
  <c r="E429" i="25"/>
  <c r="E432" i="25"/>
  <c r="E433" i="25"/>
  <c r="E434" i="25"/>
  <c r="E435" i="25"/>
  <c r="E436" i="25"/>
  <c r="E437" i="25"/>
  <c r="E438" i="25"/>
  <c r="E439" i="25"/>
  <c r="E440" i="25"/>
  <c r="E441" i="25"/>
  <c r="E442" i="25"/>
  <c r="E443" i="25"/>
  <c r="E444" i="25"/>
  <c r="E445" i="25"/>
  <c r="E446" i="25"/>
  <c r="E447" i="25"/>
  <c r="E448" i="25"/>
  <c r="E449" i="25"/>
  <c r="E450" i="25"/>
  <c r="E451" i="25"/>
  <c r="E452" i="25"/>
  <c r="E453" i="25"/>
  <c r="E454" i="25"/>
  <c r="E455" i="25"/>
  <c r="E456" i="25"/>
  <c r="E457" i="25"/>
  <c r="E458" i="25"/>
  <c r="E459" i="25"/>
  <c r="E461" i="25"/>
  <c r="E462" i="25"/>
  <c r="E463" i="25"/>
  <c r="E464" i="25"/>
  <c r="E465" i="25"/>
  <c r="E466" i="25"/>
  <c r="E467" i="25"/>
  <c r="E468" i="25"/>
  <c r="E469" i="25"/>
  <c r="E470" i="25"/>
  <c r="E471" i="25"/>
  <c r="E472" i="25"/>
  <c r="E473" i="25"/>
  <c r="E475" i="25"/>
  <c r="E476" i="25"/>
  <c r="E477" i="25"/>
  <c r="E478" i="25"/>
  <c r="E479" i="25"/>
  <c r="E480" i="25"/>
  <c r="E481" i="25"/>
  <c r="E482" i="25"/>
  <c r="E483" i="25"/>
  <c r="E484" i="25"/>
  <c r="E485" i="25"/>
  <c r="E487" i="25"/>
  <c r="C488" i="25"/>
  <c r="E490" i="25"/>
  <c r="E491" i="25"/>
  <c r="E492" i="25"/>
  <c r="E493" i="25"/>
  <c r="E494" i="25"/>
  <c r="E495" i="25"/>
  <c r="E496" i="25"/>
  <c r="E497" i="25"/>
  <c r="E498" i="25"/>
  <c r="E500" i="25"/>
  <c r="E501" i="25"/>
  <c r="C503" i="25"/>
  <c r="C502" i="25" s="1"/>
  <c r="E506" i="25"/>
  <c r="E507" i="25"/>
  <c r="E508" i="25"/>
  <c r="E509" i="25"/>
  <c r="E510" i="25"/>
  <c r="E511" i="25"/>
  <c r="E512" i="25"/>
  <c r="E514" i="25"/>
  <c r="E515" i="25"/>
  <c r="C517" i="25"/>
  <c r="C516" i="25" s="1"/>
  <c r="E518" i="25"/>
  <c r="E519" i="25"/>
  <c r="C521" i="25"/>
  <c r="E523" i="25"/>
  <c r="E524" i="25"/>
  <c r="E525" i="25"/>
  <c r="E526" i="25"/>
  <c r="E527" i="25"/>
  <c r="E528" i="25"/>
  <c r="E529" i="25"/>
  <c r="E530" i="25"/>
  <c r="E531" i="25"/>
  <c r="E532" i="25"/>
  <c r="C534" i="25"/>
  <c r="E534" i="25" s="1"/>
  <c r="E536" i="25"/>
  <c r="E537" i="25"/>
  <c r="C540" i="25"/>
  <c r="C539" i="25" s="1"/>
  <c r="C538" i="25" s="1"/>
  <c r="E541" i="25"/>
  <c r="E542" i="25"/>
  <c r="E543" i="25"/>
  <c r="E545" i="25"/>
  <c r="E546" i="25"/>
  <c r="C550" i="25"/>
  <c r="C549" i="25" s="1"/>
  <c r="E551" i="25"/>
  <c r="E552" i="25"/>
  <c r="C554" i="25"/>
  <c r="C553" i="25" s="1"/>
  <c r="E555" i="25"/>
  <c r="E561" i="25"/>
  <c r="C565" i="25"/>
  <c r="E567" i="25"/>
  <c r="E568" i="25"/>
  <c r="E569" i="25"/>
  <c r="E570" i="25"/>
  <c r="E571" i="25"/>
  <c r="E572" i="25"/>
  <c r="E573" i="25"/>
  <c r="E574" i="25"/>
  <c r="E575" i="25"/>
  <c r="E576" i="25"/>
  <c r="E577" i="25"/>
  <c r="E578" i="25"/>
  <c r="E579" i="25"/>
  <c r="E580" i="25"/>
  <c r="E581" i="25"/>
  <c r="E582" i="25"/>
  <c r="E583" i="25"/>
  <c r="E584" i="25"/>
  <c r="E585" i="25"/>
  <c r="C586" i="25"/>
  <c r="E588" i="25"/>
  <c r="E590" i="25"/>
  <c r="E591" i="25"/>
  <c r="E592" i="25"/>
  <c r="E593" i="25"/>
  <c r="E594" i="25"/>
  <c r="E595" i="25"/>
  <c r="E596" i="25"/>
  <c r="E597" i="25"/>
  <c r="E598" i="25"/>
  <c r="E599" i="25"/>
  <c r="E600" i="25"/>
  <c r="E601" i="25"/>
  <c r="E602" i="25"/>
  <c r="E603" i="25"/>
  <c r="E604" i="25"/>
  <c r="C605" i="25"/>
  <c r="E607" i="25"/>
  <c r="E608" i="25"/>
  <c r="E609" i="25"/>
  <c r="E612" i="25"/>
  <c r="E613" i="25"/>
  <c r="E614" i="25"/>
  <c r="E615" i="25"/>
  <c r="C617" i="25"/>
  <c r="E619" i="25"/>
  <c r="E620" i="25"/>
  <c r="E621" i="25"/>
  <c r="E622" i="25"/>
  <c r="E623" i="25"/>
  <c r="E624" i="25"/>
  <c r="E625" i="25"/>
  <c r="E626" i="25"/>
  <c r="E627" i="25"/>
  <c r="E628" i="25"/>
  <c r="E629" i="25"/>
  <c r="E630" i="25"/>
  <c r="E631" i="25"/>
  <c r="E632" i="25"/>
  <c r="E633" i="25"/>
  <c r="E634" i="25"/>
  <c r="E635" i="25"/>
  <c r="E636" i="25"/>
  <c r="E638" i="25"/>
  <c r="E639" i="25"/>
  <c r="C640" i="25"/>
  <c r="E642" i="25"/>
  <c r="E643" i="25"/>
  <c r="E644" i="25"/>
  <c r="E645" i="25"/>
  <c r="E646" i="25"/>
  <c r="E647" i="25"/>
  <c r="E648" i="25"/>
  <c r="E649" i="25"/>
  <c r="E650" i="25"/>
  <c r="E652" i="25"/>
  <c r="E653" i="25"/>
  <c r="E654" i="25"/>
  <c r="E655" i="25"/>
  <c r="E656" i="25"/>
  <c r="E657" i="25"/>
  <c r="E658" i="25"/>
  <c r="E659" i="25"/>
  <c r="E661" i="25"/>
  <c r="C662" i="25"/>
  <c r="E664" i="25"/>
  <c r="E665" i="25"/>
  <c r="E666" i="25"/>
  <c r="E663" i="25"/>
  <c r="E667" i="25"/>
  <c r="E668" i="25"/>
  <c r="E670" i="25"/>
  <c r="E671" i="25"/>
  <c r="E672" i="25"/>
  <c r="E675" i="25"/>
  <c r="E676" i="25"/>
  <c r="E677" i="25"/>
  <c r="E680" i="25"/>
  <c r="E681" i="25"/>
  <c r="E682" i="25"/>
  <c r="E683" i="25"/>
  <c r="E684" i="25"/>
  <c r="E685" i="25"/>
  <c r="E686" i="25"/>
  <c r="E687" i="25"/>
  <c r="E688" i="25"/>
  <c r="E689" i="25"/>
  <c r="E690" i="25"/>
  <c r="E692" i="25"/>
  <c r="E693" i="25"/>
  <c r="E694" i="25"/>
  <c r="E695" i="25"/>
  <c r="E697" i="25"/>
  <c r="E698" i="25"/>
  <c r="E699" i="25"/>
  <c r="E700" i="25"/>
  <c r="E701" i="25"/>
  <c r="E702" i="25"/>
  <c r="E703" i="25"/>
  <c r="E704" i="25"/>
  <c r="E705" i="25"/>
  <c r="E706" i="25"/>
  <c r="E707" i="25"/>
  <c r="E708" i="25"/>
  <c r="E709" i="25"/>
  <c r="E710" i="25"/>
  <c r="E711" i="25"/>
  <c r="E712" i="25"/>
  <c r="E713" i="25"/>
  <c r="E714" i="25"/>
  <c r="E715" i="25"/>
  <c r="E716" i="25"/>
  <c r="E717" i="25"/>
  <c r="E718" i="25"/>
  <c r="E719" i="25"/>
  <c r="E720" i="25"/>
  <c r="E721" i="25"/>
  <c r="E722" i="25"/>
  <c r="E723" i="25"/>
  <c r="E724" i="25"/>
  <c r="E725" i="25"/>
  <c r="E726" i="25"/>
  <c r="E727" i="25"/>
  <c r="E728" i="25"/>
  <c r="E729" i="25"/>
  <c r="E730" i="25"/>
  <c r="E731" i="25"/>
  <c r="E732" i="25"/>
  <c r="E733" i="25"/>
  <c r="E734" i="25"/>
  <c r="E735" i="25"/>
  <c r="E736" i="25"/>
  <c r="E737" i="25"/>
  <c r="E738" i="25"/>
  <c r="E739" i="25"/>
  <c r="E740" i="25"/>
  <c r="E741" i="25"/>
  <c r="E742" i="25"/>
  <c r="E743" i="25"/>
  <c r="E744" i="25"/>
  <c r="E745" i="25"/>
  <c r="E746" i="25"/>
  <c r="E747" i="25"/>
  <c r="E748" i="25"/>
  <c r="E749" i="25"/>
  <c r="E750" i="25"/>
  <c r="E751" i="25"/>
  <c r="E752" i="25"/>
  <c r="E753" i="25"/>
  <c r="E754" i="25"/>
  <c r="E755" i="25"/>
  <c r="E756" i="25"/>
  <c r="E757" i="25"/>
  <c r="E758" i="25"/>
  <c r="E759" i="25"/>
  <c r="E760" i="25"/>
  <c r="E761" i="25"/>
  <c r="E762" i="25"/>
  <c r="E763" i="25"/>
  <c r="E764" i="25"/>
  <c r="E765" i="25"/>
  <c r="E766" i="25"/>
  <c r="E767" i="25"/>
  <c r="E768" i="25"/>
  <c r="E769" i="25"/>
  <c r="E770" i="25"/>
  <c r="E771" i="25"/>
  <c r="E772" i="25"/>
  <c r="E773" i="25"/>
  <c r="E774" i="25"/>
  <c r="E775" i="25"/>
  <c r="E776" i="25"/>
  <c r="E778" i="25"/>
  <c r="E779" i="25"/>
  <c r="E780" i="25"/>
  <c r="E782" i="25"/>
  <c r="E783" i="25"/>
  <c r="E784" i="25"/>
  <c r="E786" i="25"/>
  <c r="E787" i="25"/>
  <c r="E788" i="25"/>
  <c r="E789" i="25"/>
  <c r="E790" i="25"/>
  <c r="E791" i="25"/>
  <c r="E792" i="25"/>
  <c r="E793" i="25"/>
  <c r="C794" i="25"/>
  <c r="E796" i="25"/>
  <c r="E797" i="25"/>
  <c r="E798" i="25"/>
  <c r="E799" i="25"/>
  <c r="E800" i="25"/>
  <c r="E801" i="25"/>
  <c r="E802" i="25"/>
  <c r="E804" i="25"/>
  <c r="E805" i="25"/>
  <c r="E806" i="25"/>
  <c r="E803" i="25"/>
  <c r="E807" i="25"/>
  <c r="E808" i="25"/>
  <c r="E809" i="25"/>
  <c r="E810" i="25"/>
  <c r="E811" i="25"/>
  <c r="E812" i="25"/>
  <c r="E813" i="25"/>
  <c r="E814" i="25"/>
  <c r="E815" i="25"/>
  <c r="E816" i="25"/>
  <c r="E817" i="25"/>
  <c r="E818" i="25"/>
  <c r="E819" i="25"/>
  <c r="E820" i="25"/>
  <c r="C822" i="25"/>
  <c r="C821" i="25" s="1"/>
  <c r="E825" i="25"/>
  <c r="E826" i="25"/>
  <c r="E827" i="25"/>
  <c r="E828" i="25"/>
  <c r="E829" i="25"/>
  <c r="E831" i="25"/>
  <c r="E832" i="25"/>
  <c r="E833" i="25"/>
  <c r="E834" i="25"/>
  <c r="E835" i="25"/>
  <c r="C837" i="25"/>
  <c r="E838" i="25"/>
  <c r="C841" i="25"/>
  <c r="C840" i="25" s="1"/>
  <c r="E843" i="25"/>
  <c r="E844" i="25"/>
  <c r="E845" i="25"/>
  <c r="E846" i="25"/>
  <c r="E847" i="25"/>
  <c r="E848" i="25"/>
  <c r="E849" i="25"/>
  <c r="E850" i="25"/>
  <c r="E851" i="25"/>
  <c r="E852" i="25"/>
  <c r="E853" i="25"/>
  <c r="E854" i="25"/>
  <c r="E855" i="25"/>
  <c r="C859" i="25"/>
  <c r="C858" i="25" s="1"/>
  <c r="C857" i="25" s="1"/>
  <c r="C856" i="25" s="1"/>
  <c r="E860" i="25"/>
  <c r="E861" i="25"/>
  <c r="E864" i="25"/>
  <c r="E865" i="25"/>
  <c r="C869" i="25"/>
  <c r="C868" i="25" s="1"/>
  <c r="E870" i="25"/>
  <c r="E871" i="25"/>
  <c r="C873" i="25"/>
  <c r="E874" i="25"/>
  <c r="E876" i="25"/>
  <c r="C880" i="25"/>
  <c r="C879" i="25" s="1"/>
  <c r="C878" i="25" s="1"/>
  <c r="C877" i="25" s="1"/>
  <c r="E881" i="25"/>
  <c r="E882" i="25"/>
  <c r="E885" i="25"/>
  <c r="C889" i="25"/>
  <c r="E891" i="25"/>
  <c r="E893" i="25"/>
  <c r="E894" i="25"/>
  <c r="E895" i="25"/>
  <c r="E896" i="25"/>
  <c r="E897" i="25"/>
  <c r="E898" i="25"/>
  <c r="E899" i="25"/>
  <c r="E900" i="25"/>
  <c r="E901" i="25"/>
  <c r="E902" i="25"/>
  <c r="E903" i="25"/>
  <c r="E904" i="25"/>
  <c r="E905" i="25"/>
  <c r="E906" i="25"/>
  <c r="E907" i="25"/>
  <c r="E908" i="25"/>
  <c r="E909" i="25"/>
  <c r="C910" i="25"/>
  <c r="E910" i="25" s="1"/>
  <c r="E912" i="25"/>
  <c r="E913" i="25"/>
  <c r="E914" i="25"/>
  <c r="E915" i="25"/>
  <c r="E916" i="25"/>
  <c r="E917" i="25"/>
  <c r="E918" i="25"/>
  <c r="E919" i="25"/>
  <c r="E920" i="25"/>
  <c r="E921" i="25"/>
  <c r="E922" i="25"/>
  <c r="E923" i="25"/>
  <c r="E924" i="25"/>
  <c r="E925" i="25"/>
  <c r="E926" i="25"/>
  <c r="E927" i="25"/>
  <c r="E928" i="25"/>
  <c r="C929" i="25"/>
  <c r="E930" i="25"/>
  <c r="E931" i="25"/>
  <c r="E932" i="25"/>
  <c r="E933" i="25"/>
  <c r="E935" i="25"/>
  <c r="E936" i="25"/>
  <c r="E937" i="25"/>
  <c r="E938" i="25"/>
  <c r="E939" i="25"/>
  <c r="C941" i="25"/>
  <c r="E944" i="25"/>
  <c r="E945" i="25"/>
  <c r="E946" i="25"/>
  <c r="E947" i="25"/>
  <c r="E948" i="25"/>
  <c r="E949" i="25"/>
  <c r="E950" i="25"/>
  <c r="E951" i="25"/>
  <c r="E952" i="25"/>
  <c r="E953" i="25"/>
  <c r="E954" i="25"/>
  <c r="E955" i="25"/>
  <c r="E956" i="25"/>
  <c r="E957" i="25"/>
  <c r="E958" i="25"/>
  <c r="E960" i="25"/>
  <c r="E963" i="25"/>
  <c r="C964" i="25"/>
  <c r="E966" i="25"/>
  <c r="E967" i="25"/>
  <c r="E968" i="25"/>
  <c r="E969" i="25"/>
  <c r="E970" i="25"/>
  <c r="E971" i="25"/>
  <c r="E972" i="25"/>
  <c r="E973" i="25"/>
  <c r="E974" i="25"/>
  <c r="E976" i="25"/>
  <c r="E977" i="25"/>
  <c r="E978" i="25"/>
  <c r="E979" i="25"/>
  <c r="E980" i="25"/>
  <c r="E981" i="25"/>
  <c r="E982" i="25"/>
  <c r="E983" i="25"/>
  <c r="E984" i="25"/>
  <c r="C985" i="25"/>
  <c r="E987" i="25"/>
  <c r="E988" i="25"/>
  <c r="E989" i="25"/>
  <c r="E990" i="25"/>
  <c r="E991" i="25"/>
  <c r="E993" i="25"/>
  <c r="E994" i="25"/>
  <c r="E995" i="25"/>
  <c r="E996" i="25"/>
  <c r="E999" i="25"/>
  <c r="E1000" i="25"/>
  <c r="E1003" i="25"/>
  <c r="E1004" i="25"/>
  <c r="E1005" i="25"/>
  <c r="E1006" i="25"/>
  <c r="E1007" i="25"/>
  <c r="E1008" i="25"/>
  <c r="E1009" i="25"/>
  <c r="E1010" i="25"/>
  <c r="E1011" i="25"/>
  <c r="E1013" i="25"/>
  <c r="E1014" i="25"/>
  <c r="E1015" i="25"/>
  <c r="E1016" i="25"/>
  <c r="E1018" i="25"/>
  <c r="E1019" i="25"/>
  <c r="E1020" i="25"/>
  <c r="E1021" i="25"/>
  <c r="E1023" i="25"/>
  <c r="E1024" i="25"/>
  <c r="E1025" i="25"/>
  <c r="E1026" i="25"/>
  <c r="E1028" i="25"/>
  <c r="E1029" i="25"/>
  <c r="E1030" i="25"/>
  <c r="E1032" i="25"/>
  <c r="E1033" i="25"/>
  <c r="E1034" i="25"/>
  <c r="E1035" i="25"/>
  <c r="E1036" i="25"/>
  <c r="E1037" i="25"/>
  <c r="E1038" i="25"/>
  <c r="E1039" i="25"/>
  <c r="E1040" i="25"/>
  <c r="E1041" i="25"/>
  <c r="E1042" i="25"/>
  <c r="E1044" i="25"/>
  <c r="C1045" i="25"/>
  <c r="E1046" i="25"/>
  <c r="E1047" i="25"/>
  <c r="E1048" i="25"/>
  <c r="E1050" i="25"/>
  <c r="E1051" i="25"/>
  <c r="E1052" i="25"/>
  <c r="E1053" i="25"/>
  <c r="E1055" i="25"/>
  <c r="E1056" i="25"/>
  <c r="E1059" i="25"/>
  <c r="C1061" i="25"/>
  <c r="C1060" i="25" s="1"/>
  <c r="E1063" i="25"/>
  <c r="E1064" i="25"/>
  <c r="E1065" i="25"/>
  <c r="E1067" i="25"/>
  <c r="E1068" i="25"/>
  <c r="E1069" i="25"/>
  <c r="E1070" i="25"/>
  <c r="E1071" i="25"/>
  <c r="E1073" i="25"/>
  <c r="E1074" i="25"/>
  <c r="E1075" i="25"/>
  <c r="C1077" i="25"/>
  <c r="C1076" i="25" s="1"/>
  <c r="E1079" i="25"/>
  <c r="C1081" i="25"/>
  <c r="C1080" i="25" s="1"/>
  <c r="E1084" i="25"/>
  <c r="E1085" i="25"/>
  <c r="E1086" i="25"/>
  <c r="E1087" i="25"/>
  <c r="E1088" i="25"/>
  <c r="E1089" i="25"/>
  <c r="E1090" i="25"/>
  <c r="E1091" i="25"/>
  <c r="E1092" i="25"/>
  <c r="E1093" i="25"/>
  <c r="C1097" i="25"/>
  <c r="C1096" i="25" s="1"/>
  <c r="C1095" i="25" s="1"/>
  <c r="C1094" i="25" s="1"/>
  <c r="E1099" i="25"/>
  <c r="E1100" i="25"/>
  <c r="C1107" i="25"/>
  <c r="C1106" i="25" s="1"/>
  <c r="E1109" i="25"/>
  <c r="C1111" i="25"/>
  <c r="C1110" i="25" s="1"/>
  <c r="C232" i="25" l="1"/>
  <c r="C231" i="25" s="1"/>
  <c r="C229" i="25" s="1"/>
  <c r="C227" i="25" s="1"/>
  <c r="C157" i="25"/>
  <c r="C156" i="25" s="1"/>
  <c r="C87" i="25"/>
  <c r="C86" i="25" s="1"/>
  <c r="C84" i="25" s="1"/>
  <c r="C83" i="25" s="1"/>
  <c r="E869" i="25"/>
  <c r="E550" i="25"/>
  <c r="C154" i="25"/>
  <c r="C153" i="25" s="1"/>
  <c r="E153" i="25" s="1"/>
  <c r="C616" i="25"/>
  <c r="C548" i="25"/>
  <c r="C547" i="25" s="1"/>
  <c r="C9" i="25"/>
  <c r="C8" i="25" s="1"/>
  <c r="C6" i="25" s="1"/>
  <c r="C5" i="25" s="1"/>
  <c r="C1105" i="25"/>
  <c r="C1104" i="25" s="1"/>
  <c r="E553" i="25"/>
  <c r="C940" i="25"/>
  <c r="C564" i="25"/>
  <c r="E293" i="25"/>
  <c r="E143" i="25"/>
  <c r="E224" i="25"/>
  <c r="E129" i="25"/>
  <c r="E19" i="25"/>
  <c r="E272" i="25"/>
  <c r="E200" i="25"/>
  <c r="E191" i="25"/>
  <c r="E167" i="25"/>
  <c r="E102" i="25"/>
  <c r="E71" i="25"/>
  <c r="E48" i="25"/>
  <c r="E28" i="25"/>
  <c r="E197" i="25"/>
  <c r="E132" i="25"/>
  <c r="E126" i="25"/>
  <c r="E69" i="25"/>
  <c r="E26" i="25"/>
  <c r="E212" i="25"/>
  <c r="E204" i="25"/>
  <c r="E163" i="25"/>
  <c r="E32" i="25"/>
  <c r="E24" i="25"/>
  <c r="E156" i="25"/>
  <c r="E106" i="25"/>
  <c r="E15" i="25"/>
  <c r="E148" i="25"/>
  <c r="E266" i="25"/>
  <c r="E236" i="25"/>
  <c r="E97" i="25"/>
  <c r="E43" i="25"/>
  <c r="E168" i="25"/>
  <c r="E234" i="25"/>
  <c r="E282" i="25"/>
  <c r="E20" i="25"/>
  <c r="E92" i="25"/>
  <c r="E66" i="25"/>
  <c r="E215" i="25"/>
  <c r="E201" i="25"/>
  <c r="E146" i="25"/>
  <c r="E137" i="25"/>
  <c r="E79" i="25"/>
  <c r="E72" i="25"/>
  <c r="E53" i="25"/>
  <c r="E29" i="25"/>
  <c r="E49" i="25"/>
  <c r="E70" i="25"/>
  <c r="E268" i="25"/>
  <c r="E159" i="25"/>
  <c r="E14" i="25"/>
  <c r="E192" i="25"/>
  <c r="E267" i="25"/>
  <c r="E207" i="25"/>
  <c r="E198" i="25"/>
  <c r="E158" i="25"/>
  <c r="E150" i="25"/>
  <c r="E75" i="25"/>
  <c r="E136" i="25"/>
  <c r="E283" i="25"/>
  <c r="E206" i="25"/>
  <c r="E157" i="25"/>
  <c r="E149" i="25"/>
  <c r="E145" i="25"/>
  <c r="E44" i="25"/>
  <c r="E144" i="25"/>
  <c r="E98" i="25"/>
  <c r="E273" i="25"/>
  <c r="E205" i="25"/>
  <c r="E164" i="25"/>
  <c r="E138" i="25"/>
  <c r="E130" i="25"/>
  <c r="E89" i="25"/>
  <c r="E73" i="25"/>
  <c r="E54" i="25"/>
  <c r="E1108" i="25"/>
  <c r="E1027" i="25"/>
  <c r="E1082" i="25"/>
  <c r="E1057" i="25"/>
  <c r="E1112" i="25"/>
  <c r="E1102" i="25"/>
  <c r="E1054" i="25"/>
  <c r="E1031" i="25"/>
  <c r="E1103" i="25"/>
  <c r="E1083" i="25"/>
  <c r="E1072" i="25"/>
  <c r="E1001" i="25"/>
  <c r="E1002" i="25"/>
  <c r="E961" i="25"/>
  <c r="E673" i="25"/>
  <c r="E669" i="25"/>
  <c r="E522" i="25"/>
  <c r="E863" i="25"/>
  <c r="E516" i="25"/>
  <c r="E517" i="25"/>
  <c r="E586" i="25"/>
  <c r="E587" i="25"/>
  <c r="E1045" i="25"/>
  <c r="E992" i="25"/>
  <c r="E868" i="25"/>
  <c r="E785" i="25"/>
  <c r="E781" i="25"/>
  <c r="E678" i="25"/>
  <c r="E1101" i="25"/>
  <c r="E1058" i="25"/>
  <c r="E1012" i="25"/>
  <c r="E997" i="25"/>
  <c r="E998" i="25"/>
  <c r="C836" i="25"/>
  <c r="E837" i="25"/>
  <c r="E691" i="25"/>
  <c r="E965" i="25"/>
  <c r="E942" i="25"/>
  <c r="E943" i="25"/>
  <c r="E934" i="25"/>
  <c r="E929" i="25"/>
  <c r="C872" i="25"/>
  <c r="C867" i="25" s="1"/>
  <c r="C866" i="25" s="1"/>
  <c r="E873" i="25"/>
  <c r="E842" i="25"/>
  <c r="E824" i="25"/>
  <c r="E611" i="25"/>
  <c r="E892" i="25"/>
  <c r="E880" i="25"/>
  <c r="E1066" i="25"/>
  <c r="E1017" i="25"/>
  <c r="E911" i="25"/>
  <c r="E794" i="25"/>
  <c r="E795" i="25"/>
  <c r="E679" i="25"/>
  <c r="E549" i="25"/>
  <c r="C520" i="25"/>
  <c r="E975" i="25"/>
  <c r="C888" i="25"/>
  <c r="E637" i="25"/>
  <c r="E606" i="25"/>
  <c r="E589" i="25"/>
  <c r="E554" i="25"/>
  <c r="E533" i="25"/>
  <c r="E499" i="25"/>
  <c r="E371" i="25"/>
  <c r="E376" i="25"/>
  <c r="E307" i="25"/>
  <c r="E290" i="25"/>
  <c r="E962" i="25"/>
  <c r="E474" i="25"/>
  <c r="E418" i="25"/>
  <c r="E410" i="25"/>
  <c r="E203" i="25"/>
  <c r="E426" i="25"/>
  <c r="E425" i="25"/>
  <c r="E353" i="25"/>
  <c r="E278" i="25"/>
  <c r="E875" i="25"/>
  <c r="E839" i="25"/>
  <c r="E535" i="25"/>
  <c r="E830" i="25"/>
  <c r="E660" i="25"/>
  <c r="E651" i="25"/>
  <c r="E556" i="25"/>
  <c r="E544" i="25"/>
  <c r="E244" i="25"/>
  <c r="E696" i="25"/>
  <c r="E505" i="25"/>
  <c r="E64" i="25"/>
  <c r="E256" i="25"/>
  <c r="E257" i="25"/>
  <c r="E115" i="25"/>
  <c r="E330" i="25"/>
  <c r="E33" i="25"/>
  <c r="E214" i="25"/>
  <c r="E292" i="25"/>
  <c r="E55" i="25"/>
  <c r="E383" i="25"/>
  <c r="E320" i="25"/>
  <c r="E319" i="25"/>
  <c r="E107" i="25"/>
  <c r="E245" i="25"/>
  <c r="E60" i="25"/>
  <c r="E56" i="25"/>
  <c r="E52" i="25"/>
  <c r="E13" i="25"/>
  <c r="E86" i="25" l="1"/>
  <c r="C4" i="25"/>
  <c r="C3" i="25"/>
  <c r="C887" i="25"/>
  <c r="C886" i="25" s="1"/>
  <c r="C884" i="25" s="1"/>
  <c r="C883" i="25" s="1"/>
  <c r="C563" i="25"/>
  <c r="C562" i="25" s="1"/>
  <c r="C560" i="25" s="1"/>
  <c r="C559" i="25" s="1"/>
  <c r="E836" i="25"/>
  <c r="E231" i="25"/>
  <c r="E213" i="25"/>
  <c r="E281" i="25"/>
  <c r="E233" i="25"/>
  <c r="E223" i="25"/>
  <c r="E88" i="25"/>
  <c r="E114" i="25"/>
  <c r="E289" i="25"/>
  <c r="E51" i="25"/>
  <c r="E123" i="25"/>
  <c r="E408" i="25"/>
  <c r="E407" i="25"/>
  <c r="E12" i="25"/>
  <c r="E243" i="25"/>
  <c r="E242" i="25"/>
  <c r="E777" i="25"/>
  <c r="E352" i="25"/>
  <c r="E610" i="25"/>
  <c r="E605" i="25"/>
  <c r="E872" i="25"/>
  <c r="E662" i="25"/>
  <c r="E1080" i="25"/>
  <c r="E1081" i="25"/>
  <c r="E640" i="25"/>
  <c r="E641" i="25"/>
  <c r="E879" i="25"/>
  <c r="E823" i="25"/>
  <c r="E1078" i="25"/>
  <c r="E862" i="25"/>
  <c r="E63" i="25"/>
  <c r="E460" i="25"/>
  <c r="E840" i="25"/>
  <c r="E841" i="25"/>
  <c r="E520" i="25"/>
  <c r="E521" i="25"/>
  <c r="E985" i="25"/>
  <c r="E82" i="25"/>
  <c r="E674" i="25"/>
  <c r="E1049" i="25"/>
  <c r="E135" i="25"/>
  <c r="E262" i="25"/>
  <c r="E96" i="25"/>
  <c r="E50" i="25"/>
  <c r="E489" i="25"/>
  <c r="E488" i="25"/>
  <c r="E566" i="25"/>
  <c r="E513" i="25"/>
  <c r="E964" i="25"/>
  <c r="E540" i="25"/>
  <c r="E504" i="25"/>
  <c r="E618" i="25"/>
  <c r="E199" i="25"/>
  <c r="E890" i="25"/>
  <c r="E867" i="25"/>
  <c r="E866" i="25"/>
  <c r="E1110" i="25"/>
  <c r="E1111" i="25"/>
  <c r="E140" i="25"/>
  <c r="E1062" i="25"/>
  <c r="E959" i="25"/>
  <c r="E104" i="25"/>
  <c r="E276" i="25"/>
  <c r="E277" i="25"/>
  <c r="E303" i="25"/>
  <c r="E548" i="25"/>
  <c r="E547" i="25"/>
  <c r="E1098" i="25"/>
  <c r="E986" i="25"/>
  <c r="E1107" i="25"/>
  <c r="E83" i="25" l="1"/>
  <c r="E227" i="25"/>
  <c r="E229" i="25"/>
  <c r="E154" i="25"/>
  <c r="E155" i="25"/>
  <c r="E84" i="25"/>
  <c r="E87" i="25"/>
  <c r="E85" i="25"/>
  <c r="E280" i="25"/>
  <c r="E222" i="25"/>
  <c r="E232" i="25"/>
  <c r="E7" i="25"/>
  <c r="E1097" i="25"/>
  <c r="E565" i="25"/>
  <c r="E889" i="25"/>
  <c r="E428" i="25"/>
  <c r="E382" i="25"/>
  <c r="E1106" i="25"/>
  <c r="E11" i="25"/>
  <c r="E62" i="25"/>
  <c r="E61" i="25"/>
  <c r="E302" i="25"/>
  <c r="E859" i="25"/>
  <c r="E821" i="25"/>
  <c r="E822" i="25"/>
  <c r="E351" i="25"/>
  <c r="E288" i="25"/>
  <c r="E538" i="25"/>
  <c r="E539" i="25"/>
  <c r="E941" i="25"/>
  <c r="E940" i="25"/>
  <c r="E617" i="25"/>
  <c r="E616" i="25"/>
  <c r="E878" i="25"/>
  <c r="E877" i="25"/>
  <c r="E1076" i="25"/>
  <c r="E1077" i="25"/>
  <c r="E261" i="25"/>
  <c r="E260" i="25"/>
  <c r="E1061" i="25"/>
  <c r="E1060" i="25"/>
  <c r="E502" i="25"/>
  <c r="E503" i="25"/>
  <c r="E230" i="25" l="1"/>
  <c r="E228" i="25"/>
  <c r="E888" i="25"/>
  <c r="E329" i="25"/>
  <c r="E10" i="25"/>
  <c r="E1104" i="25"/>
  <c r="E1105" i="25"/>
  <c r="E858" i="25"/>
  <c r="E286" i="25"/>
  <c r="E287" i="25"/>
  <c r="E564" i="25"/>
  <c r="E301" i="25"/>
  <c r="E1096" i="25"/>
  <c r="E1094" i="25" l="1"/>
  <c r="E1095" i="25"/>
  <c r="E300" i="25"/>
  <c r="E563" i="25"/>
  <c r="E9" i="25"/>
  <c r="E328" i="25"/>
  <c r="E857" i="25"/>
  <c r="E856" i="25"/>
  <c r="E887" i="25"/>
  <c r="E8" i="25" l="1"/>
  <c r="E327" i="25"/>
  <c r="E297" i="25"/>
  <c r="E299" i="25"/>
  <c r="E562" i="25"/>
  <c r="E3" i="25"/>
  <c r="E886" i="25"/>
  <c r="E560" i="25" l="1"/>
  <c r="E884" i="25"/>
  <c r="E883" i="25"/>
  <c r="E325" i="25"/>
  <c r="E6" i="25"/>
  <c r="E5" i="25" l="1"/>
  <c r="E4" i="25"/>
  <c r="E559" i="25"/>
  <c r="E324" i="25"/>
</calcChain>
</file>

<file path=xl/sharedStrings.xml><?xml version="1.0" encoding="utf-8"?>
<sst xmlns="http://schemas.openxmlformats.org/spreadsheetml/2006/main" count="10257" uniqueCount="1266">
  <si>
    <t>Ulaganja u računalne programe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</si>
  <si>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</si>
  <si>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</si>
  <si>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</si>
  <si>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</si>
  <si>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</si>
  <si>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</si>
  <si>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</si>
  <si>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</si>
  <si>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</si>
  <si>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</si>
  <si>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</si>
  <si>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</si>
  <si>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</si>
  <si>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</si>
  <si>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</si>
  <si>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</si>
  <si>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</si>
  <si>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</si>
  <si>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</si>
  <si>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Nematerijalna proizvedena imovina</t>
  </si>
  <si>
    <t>PRIMICI OD FINANCIJSKE IMOVINE I ZADUŽIVANJA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</si>
  <si>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</si>
  <si>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</si>
  <si>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</si>
  <si>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</si>
  <si>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</si>
  <si>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</si>
  <si>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</si>
  <si>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</si>
  <si>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</si>
  <si>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</si>
  <si>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</si>
  <si>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</si>
  <si>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</si>
  <si>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</si>
  <si>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</si>
  <si>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</si>
  <si>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</si>
  <si>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</si>
  <si>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</si>
  <si>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</si>
  <si>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</si>
  <si>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</si>
  <si>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</si>
  <si>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</si>
  <si>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</si>
  <si>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</si>
  <si>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</si>
  <si>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</si>
  <si>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</si>
  <si>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</si>
  <si>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</si>
  <si>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</si>
  <si>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</si>
  <si>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</si>
  <si>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</si>
  <si>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</si>
  <si>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</si>
  <si>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</si>
  <si>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</si>
  <si>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</si>
  <si>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</si>
  <si>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</si>
  <si>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</si>
  <si>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</si>
  <si>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I. OPĆI DIO</t>
  </si>
  <si>
    <t>Ostali prihodi od financijske imovine (Premije osiguranja depozita)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</si>
  <si>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</si>
  <si>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</si>
  <si>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</si>
  <si>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 xml:space="preserve">PRIHODI POSLOVANJA </t>
  </si>
  <si>
    <t>PRIHODI OD PRODAJE NEFINANCIJSKE IMOVINE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</si>
  <si>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</si>
  <si>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</si>
  <si>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</si>
  <si>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</si>
  <si>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FOND OSIGURANJA DEPOZITA</t>
  </si>
  <si>
    <t>Ostali rashodi</t>
  </si>
  <si>
    <t>Prihodi od zateznih kamata</t>
  </si>
  <si>
    <t xml:space="preserve">Prihodi od naplate potraživanja iz stečajne mase banaka i štedionica, likvidacije... </t>
  </si>
  <si>
    <t>Usluge promidžbe i informiranja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</si>
  <si>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</si>
  <si>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</si>
  <si>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</si>
  <si>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</si>
  <si>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</si>
  <si>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</si>
  <si>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Prihodi od prodaje proizvoda i robe te pruženih usluga i prihodi od donacija</t>
  </si>
  <si>
    <t>Prihodi od prodaje proizvoda i robe te pruženih usluga</t>
  </si>
  <si>
    <t>Prihodi od pruženih usluga</t>
  </si>
  <si>
    <t>Kazne, penali i naknade štete</t>
  </si>
  <si>
    <t>MANDATNI POSLOVI</t>
  </si>
  <si>
    <t>Stipendije i školarine</t>
  </si>
  <si>
    <t>Ostale naknade građanima i kućanstvima</t>
  </si>
  <si>
    <t>POSLOVI PROIZAŠLI IZ POSTUPAKA SANACIJE I PRIVATIZACIJE BANAKA</t>
  </si>
  <si>
    <t>Plaće (Bruto)</t>
  </si>
  <si>
    <t>Licence</t>
  </si>
  <si>
    <t>Rashodi za nabavu neproizvedene dugotrajne imovine</t>
  </si>
  <si>
    <t>Nematerijalna imovina</t>
  </si>
  <si>
    <t>SANACIJSKI FOND</t>
  </si>
  <si>
    <t>Ostale naknade (troškovi izgubljenog sudskog spora)</t>
  </si>
  <si>
    <t>Indeks</t>
  </si>
  <si>
    <t>Refundacije iz prethodnih godina</t>
  </si>
  <si>
    <t>PRIJENOS DEPOZITA IZ PRETHODNE GODINE</t>
  </si>
  <si>
    <t>PRIJENOS DEPOZITA U SLJEDEĆE RAZDOBLJE</t>
  </si>
  <si>
    <t>Refundacija iz prethodnih godina</t>
  </si>
  <si>
    <t xml:space="preserve">Ostali prihodi od financijske imovine </t>
  </si>
  <si>
    <t xml:space="preserve">Prihodi od naplate potraživanja preuzetih u postupku   sanacije i privatizacije banaka      </t>
  </si>
  <si>
    <t>UKUPNI PRIHODI</t>
  </si>
  <si>
    <t>UKUPNI RASHODI</t>
  </si>
  <si>
    <t>Ostali nespomenuti prihodi (kamate po vrijed.pap.)
Prihodi od naplate potraživanja preuzetih u postupku sanacije i privatizacije banaka</t>
  </si>
  <si>
    <t>Kapitalne pomoći kreditnim institucijama u javnom sektoru</t>
  </si>
  <si>
    <t>Doprinosi za mirovinsko osiguranje</t>
  </si>
  <si>
    <t>Ostali prihodi od nefinancijske imovine</t>
  </si>
  <si>
    <t>Ostali nespomenuti financijski rashodi (CERP naknada)</t>
  </si>
  <si>
    <t>Ostali prihodi od financijske imovine</t>
  </si>
  <si>
    <t>Novi plan
za 2018.</t>
  </si>
  <si>
    <t>Kazne</t>
  </si>
  <si>
    <t>Pregledi radnika</t>
  </si>
  <si>
    <t>Računalni programi</t>
  </si>
  <si>
    <t>43116</t>
  </si>
  <si>
    <t>4262</t>
  </si>
  <si>
    <t>43117</t>
  </si>
  <si>
    <t xml:space="preserve">INFORMATIZACIJA </t>
  </si>
  <si>
    <t>K2003</t>
  </si>
  <si>
    <t>43114</t>
  </si>
  <si>
    <t>43113</t>
  </si>
  <si>
    <t>43112</t>
  </si>
  <si>
    <t xml:space="preserve">OPREMANJE </t>
  </si>
  <si>
    <t>K2002</t>
  </si>
  <si>
    <t>Rashodi iz prijašnjih godina</t>
  </si>
  <si>
    <t>462700</t>
  </si>
  <si>
    <t>Izvanredni rashodi po smanjenju imovine</t>
  </si>
  <si>
    <t>46257</t>
  </si>
  <si>
    <t>Izvanredni rashodi po ostalim obvezama iz posl</t>
  </si>
  <si>
    <t>46256</t>
  </si>
  <si>
    <t>Preuzeta potraživanja po jamstvu</t>
  </si>
  <si>
    <t>46254</t>
  </si>
  <si>
    <t>Zatezne kamate iz sudskog spora</t>
  </si>
  <si>
    <t>462520</t>
  </si>
  <si>
    <t>Parnički troškovi</t>
  </si>
  <si>
    <t>46252</t>
  </si>
  <si>
    <t>Sudske pristojbe</t>
  </si>
  <si>
    <t>46251</t>
  </si>
  <si>
    <t>Poseban porez na dividende</t>
  </si>
  <si>
    <t>46233</t>
  </si>
  <si>
    <t>Porezi za cestovna motorna vozila</t>
  </si>
  <si>
    <t>46231</t>
  </si>
  <si>
    <t>Otpisana potraživanja ranijih godina</t>
  </si>
  <si>
    <t>46221</t>
  </si>
  <si>
    <t>Prekršajne kazne</t>
  </si>
  <si>
    <t>46111</t>
  </si>
  <si>
    <t>Ostale naknade (troškovi izgubljenog sudskog spora i ostalo)</t>
  </si>
  <si>
    <t>Izdaci za stipendije studenata i učenika</t>
  </si>
  <si>
    <t>45121</t>
  </si>
  <si>
    <t>Naknade građanima i kućanstvima na temalju osiguranja i druge naknade</t>
  </si>
  <si>
    <t>Naknada za prodaju dionica</t>
  </si>
  <si>
    <t>44340</t>
  </si>
  <si>
    <t>Ostali nespomenuti financijski rashodi</t>
  </si>
  <si>
    <t>Zatezne kamate po sudskoj presudi</t>
  </si>
  <si>
    <t>44332</t>
  </si>
  <si>
    <t>Zatezne kamate iz poslovnog odnosa</t>
  </si>
  <si>
    <t>44331</t>
  </si>
  <si>
    <t>Negativne tečajne razlike</t>
  </si>
  <si>
    <t>44321</t>
  </si>
  <si>
    <t>Naknada za web uslugu FINA JRR</t>
  </si>
  <si>
    <t>44315</t>
  </si>
  <si>
    <t>Ostale naknade</t>
  </si>
  <si>
    <t>44314</t>
  </si>
  <si>
    <t>Bankovne usluge kod isplate osiguranih depozita</t>
  </si>
  <si>
    <t>44313</t>
  </si>
  <si>
    <t>Bankovne usluge i provizije</t>
  </si>
  <si>
    <t>44312</t>
  </si>
  <si>
    <t>Naknade za platni promet</t>
  </si>
  <si>
    <t>44311</t>
  </si>
  <si>
    <t>Naknada za uslugu digitalnog certifikata</t>
  </si>
  <si>
    <t>44310</t>
  </si>
  <si>
    <t>Zaštita na radu - prva pomoć, naljepnice, …</t>
  </si>
  <si>
    <t>42953</t>
  </si>
  <si>
    <t>Zaštita na radu - usluge</t>
  </si>
  <si>
    <t>425981</t>
  </si>
  <si>
    <t>Zaštita na radu</t>
  </si>
  <si>
    <t>Ostali materijalni rashodi (ostale naknade za po upravnom postupku)</t>
  </si>
  <si>
    <t>42952</t>
  </si>
  <si>
    <t>42951</t>
  </si>
  <si>
    <t>42931</t>
  </si>
  <si>
    <t>Interna reprezentacija</t>
  </si>
  <si>
    <t>42922</t>
  </si>
  <si>
    <t>Vanjska reprezentacija</t>
  </si>
  <si>
    <t>42921</t>
  </si>
  <si>
    <t>Premije osiguranja zaposlenih</t>
  </si>
  <si>
    <t>42912</t>
  </si>
  <si>
    <t>Premije osiguranja prijevoznih sredstava</t>
  </si>
  <si>
    <t>42911</t>
  </si>
  <si>
    <t>Troškovi organizacije konferencije EFDI</t>
  </si>
  <si>
    <t>42599</t>
  </si>
  <si>
    <t>42598</t>
  </si>
  <si>
    <t>Grafičke usluge i usluge tiskanja</t>
  </si>
  <si>
    <t>425970</t>
  </si>
  <si>
    <t>Usluge fotokopiranja</t>
  </si>
  <si>
    <t>42597</t>
  </si>
  <si>
    <t>Usluge parkiranja</t>
  </si>
  <si>
    <t>42596</t>
  </si>
  <si>
    <t>Usluge čuvanja objekta</t>
  </si>
  <si>
    <t>42595</t>
  </si>
  <si>
    <t>Usluge tjelesne zaštite</t>
  </si>
  <si>
    <t>42594</t>
  </si>
  <si>
    <t>Pretplata HRT</t>
  </si>
  <si>
    <t>42593</t>
  </si>
  <si>
    <t>Usluge pohrane i održavanje računa</t>
  </si>
  <si>
    <t>42592</t>
  </si>
  <si>
    <t>Usluge montaže, demontaže, selidbe, …</t>
  </si>
  <si>
    <t>425911</t>
  </si>
  <si>
    <t>Usluge servisa - bravara, limara, registracije vozila</t>
  </si>
  <si>
    <t>42591</t>
  </si>
  <si>
    <t>Ob vezni i preventivni zdravstveni pregledi zaposlenika</t>
  </si>
  <si>
    <t>42561</t>
  </si>
  <si>
    <t>Najam licenci (web hosting)</t>
  </si>
  <si>
    <t>42583</t>
  </si>
  <si>
    <t>Ostale računalne usluge</t>
  </si>
  <si>
    <t>42582</t>
  </si>
  <si>
    <t>Održavanje po licenci</t>
  </si>
  <si>
    <t>42581</t>
  </si>
  <si>
    <t>Ostale intelektualne usluge</t>
  </si>
  <si>
    <t>42579</t>
  </si>
  <si>
    <t>Usluge prijevoda</t>
  </si>
  <si>
    <t>42576</t>
  </si>
  <si>
    <t>Usluge vještaka, procjenitelja, geodeta</t>
  </si>
  <si>
    <t>42575</t>
  </si>
  <si>
    <t>Revizorske usluge</t>
  </si>
  <si>
    <t>42574</t>
  </si>
  <si>
    <t>MDI usl. jav. bilježnika za spis PB 27- Tomislav Ćorić</t>
  </si>
  <si>
    <t>425731</t>
  </si>
  <si>
    <t>Usluge javnog bilježnika</t>
  </si>
  <si>
    <t>42573</t>
  </si>
  <si>
    <t>Usluge odvjetnika i pravnog savjetovanja</t>
  </si>
  <si>
    <t>42572</t>
  </si>
  <si>
    <t>Ugovori o djelu</t>
  </si>
  <si>
    <t>42571</t>
  </si>
  <si>
    <t>Ugovori o autorskom djelu</t>
  </si>
  <si>
    <t>42570</t>
  </si>
  <si>
    <t>Operativni leasing službenog automobila</t>
  </si>
  <si>
    <t>42556</t>
  </si>
  <si>
    <t>Najam poslovnog prostora</t>
  </si>
  <si>
    <t>42555</t>
  </si>
  <si>
    <t>Zakup parkirališnih mjesta</t>
  </si>
  <si>
    <t>42552</t>
  </si>
  <si>
    <t>Najamnine za opremu</t>
  </si>
  <si>
    <t>42551</t>
  </si>
  <si>
    <t>Ostale usluge - sanitacija voda, …</t>
  </si>
  <si>
    <t>42549</t>
  </si>
  <si>
    <t>Naknada za zadržavanje nezakonito izgrađene z</t>
  </si>
  <si>
    <t>42548</t>
  </si>
  <si>
    <t>Dimnjačarske usluge</t>
  </si>
  <si>
    <t>42547</t>
  </si>
  <si>
    <t>Deratizacija i dezinfekcijske usluge</t>
  </si>
  <si>
    <t>42546</t>
  </si>
  <si>
    <t>Zajednička pričuva</t>
  </si>
  <si>
    <t>42545</t>
  </si>
  <si>
    <t>MDI-komunlana i vodna naknada</t>
  </si>
  <si>
    <t>425441</t>
  </si>
  <si>
    <t>Komunalna i vodna naknada</t>
  </si>
  <si>
    <t>42544</t>
  </si>
  <si>
    <t>Usluge pranja, čišćenja i sl.</t>
  </si>
  <si>
    <t>42543</t>
  </si>
  <si>
    <t>Odvoz smeća</t>
  </si>
  <si>
    <t>42542</t>
  </si>
  <si>
    <t>Oprskrba vodom</t>
  </si>
  <si>
    <t>42541</t>
  </si>
  <si>
    <t>Ostale usluge informiranja</t>
  </si>
  <si>
    <t>42533</t>
  </si>
  <si>
    <t>Objava oglasa u tisku</t>
  </si>
  <si>
    <t>42532</t>
  </si>
  <si>
    <t>Objave oglasa na elektronskom mediju</t>
  </si>
  <si>
    <t>42531</t>
  </si>
  <si>
    <t>Ostale usluge tekućeg i investicijskog održavanja</t>
  </si>
  <si>
    <t>42524</t>
  </si>
  <si>
    <t>Tekuće održavanje opreme</t>
  </si>
  <si>
    <t>42523</t>
  </si>
  <si>
    <t>Domarski radovi</t>
  </si>
  <si>
    <t>42522</t>
  </si>
  <si>
    <t>Tekuće održavanje prijevoznih sredstava</t>
  </si>
  <si>
    <t>42521</t>
  </si>
  <si>
    <t>Rent-a-car i taxi prijevoz</t>
  </si>
  <si>
    <t>42515</t>
  </si>
  <si>
    <t>Poštarina, pisma, tiskanice</t>
  </si>
  <si>
    <t>42514</t>
  </si>
  <si>
    <t xml:space="preserve">Usluge mobilne mreže </t>
  </si>
  <si>
    <t>42513</t>
  </si>
  <si>
    <t>Usluge interneta</t>
  </si>
  <si>
    <t>42512</t>
  </si>
  <si>
    <t>Usluge fiksni telefon, telefaks</t>
  </si>
  <si>
    <t>42511</t>
  </si>
  <si>
    <t>Auto gume</t>
  </si>
  <si>
    <t>42642</t>
  </si>
  <si>
    <t>Sitni inventar</t>
  </si>
  <si>
    <t>42641</t>
  </si>
  <si>
    <t>Motorni benzin - loko Volvo</t>
  </si>
  <si>
    <t>42637</t>
  </si>
  <si>
    <t>Toplinska energija Ivekovićeva 17 i 19</t>
  </si>
  <si>
    <t>426351</t>
  </si>
  <si>
    <t>Toplinska energija (toplana)</t>
  </si>
  <si>
    <t>42635</t>
  </si>
  <si>
    <t>Motorni benzin - loko Toyota</t>
  </si>
  <si>
    <t>42634</t>
  </si>
  <si>
    <t>Plin</t>
  </si>
  <si>
    <t>42632</t>
  </si>
  <si>
    <t xml:space="preserve">Električna energija </t>
  </si>
  <si>
    <t>42631</t>
  </si>
  <si>
    <t>Ostali materijalni rashodi</t>
  </si>
  <si>
    <t>42619</t>
  </si>
  <si>
    <t>42618</t>
  </si>
  <si>
    <t>Materijal za promidžbu</t>
  </si>
  <si>
    <t>42617</t>
  </si>
  <si>
    <t>Literatura, stručni časopisi, sturčne knjige, glasila</t>
  </si>
  <si>
    <t>42616</t>
  </si>
  <si>
    <t>Materijal za održavanje službenih vozila</t>
  </si>
  <si>
    <t>42615</t>
  </si>
  <si>
    <t>Materijal za tekuće održavanje informatičke opreme</t>
  </si>
  <si>
    <t>42614</t>
  </si>
  <si>
    <t>Ostali potrošeni materijal</t>
  </si>
  <si>
    <t>42613</t>
  </si>
  <si>
    <t>Materijal za čišćenje i održavanje</t>
  </si>
  <si>
    <t>42612</t>
  </si>
  <si>
    <t>Uredski materijal</t>
  </si>
  <si>
    <t>42611</t>
  </si>
  <si>
    <t>Seminari, savjetovanja, simpoziji</t>
  </si>
  <si>
    <t>42133</t>
  </si>
  <si>
    <t>Tečajevi, stručni ispiti</t>
  </si>
  <si>
    <t>42132</t>
  </si>
  <si>
    <t>Naknade za prijevoz na posao i s posla</t>
  </si>
  <si>
    <t>42121</t>
  </si>
  <si>
    <t>Naknade troškova službenih putovanja</t>
  </si>
  <si>
    <t>4242</t>
  </si>
  <si>
    <t>Boravišna pristojba</t>
  </si>
  <si>
    <t>421130</t>
  </si>
  <si>
    <t>Gorivo po službenom putu za vlastito vozilo</t>
  </si>
  <si>
    <t>421129</t>
  </si>
  <si>
    <t>Gorivo po službenom putu za ostala vozila</t>
  </si>
  <si>
    <t>421128</t>
  </si>
  <si>
    <t>Gorivo po službenom putu za službeno vozilo - To</t>
  </si>
  <si>
    <t>421127</t>
  </si>
  <si>
    <t>Po ostalim ugovorima</t>
  </si>
  <si>
    <t>421125</t>
  </si>
  <si>
    <t>Parkiranje</t>
  </si>
  <si>
    <t>421124</t>
  </si>
  <si>
    <t>Cestarine</t>
  </si>
  <si>
    <t>421123</t>
  </si>
  <si>
    <t>Upotreba vlastitog vozila na službenom putu prema km</t>
  </si>
  <si>
    <t>421121</t>
  </si>
  <si>
    <t>Ostali rashodi za službena putovanja</t>
  </si>
  <si>
    <t>42112</t>
  </si>
  <si>
    <t>Naknade za prijevoz na službenom putu u inozemstvu</t>
  </si>
  <si>
    <t>421116</t>
  </si>
  <si>
    <t>Naknade za prijevoz na službenom putu u zemlji</t>
  </si>
  <si>
    <t>421115</t>
  </si>
  <si>
    <t>Naknade za smještaj na službenom putu u inozemstvu</t>
  </si>
  <si>
    <t>421114</t>
  </si>
  <si>
    <t>Naknade za smještaj na službenom putu u zemlji</t>
  </si>
  <si>
    <t>421113</t>
  </si>
  <si>
    <t>Dnevnice za službeni put u inozemstvo</t>
  </si>
  <si>
    <t>421112</t>
  </si>
  <si>
    <t>Dnevice za službeni put u zemlji</t>
  </si>
  <si>
    <t>421111</t>
  </si>
  <si>
    <t>Doprinos za zapošljavanje na plaće i nadoknade</t>
  </si>
  <si>
    <t>41322</t>
  </si>
  <si>
    <t>Doprinosi za zdravstveno po sudskoj presudi</t>
  </si>
  <si>
    <t>41314</t>
  </si>
  <si>
    <t>Poseban doprinos za zdravstveno osiguranje</t>
  </si>
  <si>
    <t>41312</t>
  </si>
  <si>
    <t>Doprinos za obvezno zdravstveno osiguranje</t>
  </si>
  <si>
    <t>41311</t>
  </si>
  <si>
    <t>Doprinos za MIO II po sudskoj presudi</t>
  </si>
  <si>
    <t>41323</t>
  </si>
  <si>
    <t>Doprinos MIO II beneficirani staž</t>
  </si>
  <si>
    <t>41332</t>
  </si>
  <si>
    <t>Doprinos MIO I beneficirani staž</t>
  </si>
  <si>
    <t>41331</t>
  </si>
  <si>
    <t>Prirez porezu na drugi dohodak</t>
  </si>
  <si>
    <t>41244</t>
  </si>
  <si>
    <t>Porez na drugi dohodak</t>
  </si>
  <si>
    <t>41243</t>
  </si>
  <si>
    <t>Prirez na dohodak iz nadoknada</t>
  </si>
  <si>
    <t>41242</t>
  </si>
  <si>
    <t>Porez na dohodak iz nadoknada</t>
  </si>
  <si>
    <t>41241</t>
  </si>
  <si>
    <t>Doprinos za MO - II. stup - neoporezivo</t>
  </si>
  <si>
    <t>41232</t>
  </si>
  <si>
    <t>Doprinos za MO - I. stup - neoporezivo</t>
  </si>
  <si>
    <t>41231</t>
  </si>
  <si>
    <t>Prigodne isplate - božićnica</t>
  </si>
  <si>
    <t>41226</t>
  </si>
  <si>
    <t>Ostale nadoknade zaposlenima</t>
  </si>
  <si>
    <t>41224</t>
  </si>
  <si>
    <t xml:space="preserve">Pomoć u slučaju bolesti, bolovanje preko 90 dana i </t>
  </si>
  <si>
    <t>41223</t>
  </si>
  <si>
    <t>Jubilarne nagrade i otpremnina</t>
  </si>
  <si>
    <t>41222</t>
  </si>
  <si>
    <t>Regres za godišnji odmor</t>
  </si>
  <si>
    <t>41221</t>
  </si>
  <si>
    <t>Plaća u naravi - DZO</t>
  </si>
  <si>
    <t>41218</t>
  </si>
  <si>
    <t>Božićnica</t>
  </si>
  <si>
    <t>41215</t>
  </si>
  <si>
    <t>41214</t>
  </si>
  <si>
    <t>41212</t>
  </si>
  <si>
    <t>Prirez na porez po sudskoj presudi</t>
  </si>
  <si>
    <t>411135</t>
  </si>
  <si>
    <t>Porez na dohodak po sudskoj presudi</t>
  </si>
  <si>
    <t>411134</t>
  </si>
  <si>
    <t>Prirez na porez na dohodak iz plaća</t>
  </si>
  <si>
    <t>411132</t>
  </si>
  <si>
    <t>Porez na dohodak iz plaća</t>
  </si>
  <si>
    <t>411131</t>
  </si>
  <si>
    <t>Doprinos za zapošljavanje po sudskoj presudi</t>
  </si>
  <si>
    <t>411125</t>
  </si>
  <si>
    <t>Doprinos za zdravstveno po sudskoj presudi</t>
  </si>
  <si>
    <t>411124</t>
  </si>
  <si>
    <t>Doprinos za MIO I po sudskoj presudi</t>
  </si>
  <si>
    <t>411123</t>
  </si>
  <si>
    <t>Doprinos za MO - II. Stup</t>
  </si>
  <si>
    <t>411122</t>
  </si>
  <si>
    <t>Doprinos za MO - I. stup</t>
  </si>
  <si>
    <t>411121</t>
  </si>
  <si>
    <t>Plaćeni dopust</t>
  </si>
  <si>
    <t>411116</t>
  </si>
  <si>
    <t>Državni blagdan</t>
  </si>
  <si>
    <t>411115</t>
  </si>
  <si>
    <t>Godišnji odmor</t>
  </si>
  <si>
    <t>411114</t>
  </si>
  <si>
    <t>Bolovanje - na teret poslodavca</t>
  </si>
  <si>
    <t>411113</t>
  </si>
  <si>
    <t>Minuli rad</t>
  </si>
  <si>
    <t>411120</t>
  </si>
  <si>
    <t>Neto po sudskoj presudi</t>
  </si>
  <si>
    <t>411119</t>
  </si>
  <si>
    <t>Topli obrok</t>
  </si>
  <si>
    <t>411112</t>
  </si>
  <si>
    <t>Redovan rad</t>
  </si>
  <si>
    <t>411111</t>
  </si>
  <si>
    <t>Rad u dane blagdana i neradne dane</t>
  </si>
  <si>
    <t>411102</t>
  </si>
  <si>
    <t>Prekovremeni rad</t>
  </si>
  <si>
    <t>411101</t>
  </si>
  <si>
    <t>Plaće</t>
  </si>
  <si>
    <t xml:space="preserve">ADMINISTRACIJA I UPRAVLJANJE </t>
  </si>
  <si>
    <t>A1004</t>
  </si>
  <si>
    <t>ADMINISTRATIVNO UPRAVLJANJE I OPREMANJE</t>
  </si>
  <si>
    <t>Prijevozna sredstva u cestovnom prometu</t>
  </si>
  <si>
    <t>4231</t>
  </si>
  <si>
    <t xml:space="preserve">OBNOVA VOZNOG PARKA </t>
  </si>
  <si>
    <t>K2004</t>
  </si>
  <si>
    <t>Prijevremeni raskid ugovora s odvjetnicima</t>
  </si>
  <si>
    <t>462522</t>
  </si>
  <si>
    <t>Trošak rezervacije sudskih sporova</t>
  </si>
  <si>
    <t>462521</t>
  </si>
  <si>
    <t>MDI-sudske prist. CRBS 3- Vesna Mohar</t>
  </si>
  <si>
    <t>429526</t>
  </si>
  <si>
    <t>MDI- sudske prist. CRBS 21- Branko Kovač</t>
  </si>
  <si>
    <t>429525</t>
  </si>
  <si>
    <t>MDI-pristojbe za spis CRBS 96-Ratimir Ličina</t>
  </si>
  <si>
    <t>429524</t>
  </si>
  <si>
    <t>MDI - sud. prist. spis CRBS 36 - D. Bošnjaković</t>
  </si>
  <si>
    <t>429523</t>
  </si>
  <si>
    <t>MDI-sud. pristojbe CRBS 64-Andy Jelčić Ivanošić</t>
  </si>
  <si>
    <t>429522</t>
  </si>
  <si>
    <t>MDI- sud. pristojba Melvan Paško,Zlatko,Jadranka,Petek</t>
  </si>
  <si>
    <t>429521</t>
  </si>
  <si>
    <t>MDI-sud. pristojba CRBS 32-Goran Šević</t>
  </si>
  <si>
    <t>429520</t>
  </si>
  <si>
    <t>Pristojbe za spis CRBS 210 - Zdravko Vukelja</t>
  </si>
  <si>
    <t>429519</t>
  </si>
  <si>
    <t>Pristojbe za spis CRBS 157 - Dane Maršić</t>
  </si>
  <si>
    <t>429517</t>
  </si>
  <si>
    <t>Sudske pristojbe CRBS 63- Davor Gorjup</t>
  </si>
  <si>
    <t>429516</t>
  </si>
  <si>
    <t>Sudske pristojbe - CRBS 197 Lenko Krizmanić</t>
  </si>
  <si>
    <t>429512</t>
  </si>
  <si>
    <t>Sudske pristojbe - DAB 010 Međugorac-Tarbuk</t>
  </si>
  <si>
    <t>429511</t>
  </si>
  <si>
    <t>Obvezni i preventivni zdravstveni pregledi zaposlenika</t>
  </si>
  <si>
    <t>MDI-usl. vještačenja CRBS 202-Milan Protrka</t>
  </si>
  <si>
    <t>425754</t>
  </si>
  <si>
    <t>MDI-usl. vještačenja CRBS 63-Davor Gorjup</t>
  </si>
  <si>
    <t>425753</t>
  </si>
  <si>
    <t>MDI-usl. vještačenja DAB 266-Smailagić Biserka i Jasmin</t>
  </si>
  <si>
    <t>425752</t>
  </si>
  <si>
    <t>MDI-usl. vještačenja DAB CRBS - M.Fučak</t>
  </si>
  <si>
    <t>4257511</t>
  </si>
  <si>
    <t>MDI usl. jav. bilježnika za spis DAB 201 - HNK Hajduk</t>
  </si>
  <si>
    <t>425732</t>
  </si>
  <si>
    <t>Intelekt. usl. za spis CRBS 75-Radeljak Milovan</t>
  </si>
  <si>
    <t>425729</t>
  </si>
  <si>
    <t>Intelekt. usl. za spis CRBS 15-Roglić Ante</t>
  </si>
  <si>
    <t>425728</t>
  </si>
  <si>
    <t>Intelekt. usl. za spis CRBS 54-Duvnjak Mladen</t>
  </si>
  <si>
    <t>425727</t>
  </si>
  <si>
    <t>MDI-intelekt. usl. za spis CRBS 49-Franjo Bošnjak</t>
  </si>
  <si>
    <t>4257268</t>
  </si>
  <si>
    <t>MDI-intelekt. usl. za spis CRBS 45- Cvetko Mirko i Mari</t>
  </si>
  <si>
    <t>4257267</t>
  </si>
  <si>
    <t>MDI-intelekt. usl. za spis CRBS 134 Mijo Volarević</t>
  </si>
  <si>
    <t>4257266</t>
  </si>
  <si>
    <t>MDI-intelekt. usl. za spis DAB 104-Anđelko Žunić</t>
  </si>
  <si>
    <t>4257265</t>
  </si>
  <si>
    <t>MDI-intelekt. usl. CRBS 94-Đuro Oreški</t>
  </si>
  <si>
    <t>4257264</t>
  </si>
  <si>
    <t>MDI-intelekt. usl. CRBS 79-1-Rikard Štimac</t>
  </si>
  <si>
    <t>4257263</t>
  </si>
  <si>
    <t>MDI-intelekt. usl. CRBS 25-Jasminka Miočić</t>
  </si>
  <si>
    <t>4257262</t>
  </si>
  <si>
    <t>MDI-intelekt. usl. CRBS 5-Miljenko Fijan</t>
  </si>
  <si>
    <t>4257261</t>
  </si>
  <si>
    <t>MDI-intelekt. usl za spis CRBS 172-Mirko Klarić</t>
  </si>
  <si>
    <t>4257260</t>
  </si>
  <si>
    <t>Intelekt. usl. za spis CRBS 192-Gelo Ante</t>
  </si>
  <si>
    <t>425726</t>
  </si>
  <si>
    <t>MDI-intel. usl. za spis CRBS 153 - Davor Ivić</t>
  </si>
  <si>
    <t>4257259</t>
  </si>
  <si>
    <t>MDI-intelekt. usl. za CRBS 48-Draganić Katarina&amp;Pavao</t>
  </si>
  <si>
    <t>4257258</t>
  </si>
  <si>
    <t>MDI-intelekt. usl. za spis CRBS 100-Zdenko Janušić</t>
  </si>
  <si>
    <t>4257257</t>
  </si>
  <si>
    <t>MDI-intelekt. usl. za spis CRBS 85-Berislav Horvat</t>
  </si>
  <si>
    <t>4257256</t>
  </si>
  <si>
    <t>MDI-intelekt. usl. za spis CRBS 70-Marko Lončar</t>
  </si>
  <si>
    <t>4257255</t>
  </si>
  <si>
    <t>MDI-intelekt. usl. za spis CRBS 71-1-Z. Malbaša-Golub D</t>
  </si>
  <si>
    <t>4257254</t>
  </si>
  <si>
    <t>MDI.intelekt. usl. za spis CRBS 79-Juraj &amp;Ivanka Štima</t>
  </si>
  <si>
    <t>4257253</t>
  </si>
  <si>
    <t>MDI-intelekt. usl. za spis CRBS 86-Đuro Horvat</t>
  </si>
  <si>
    <t>4257252</t>
  </si>
  <si>
    <t>MDI-intelekt. usl. za spis CRBS 74-Radovan Radas, Ž. Vl</t>
  </si>
  <si>
    <t>4257251</t>
  </si>
  <si>
    <t>MDI-intelekt. usl. za spis CRBS 71-2-Z. Malbaša-Macukić</t>
  </si>
  <si>
    <t>4257250</t>
  </si>
  <si>
    <t>Intelekt. usl. za spis CRBS 5-Fijan Miljenko</t>
  </si>
  <si>
    <t>425725</t>
  </si>
  <si>
    <t>MDI-intelekt. usl. za spis CRBS 52-Jakov Sedlar</t>
  </si>
  <si>
    <t>4257249</t>
  </si>
  <si>
    <t>MDI-intelekt. usl. za spis CRBS 59-Mara Jurić (Vitorog)</t>
  </si>
  <si>
    <t>4257248</t>
  </si>
  <si>
    <t>MDI-intelekt. usl. za spis CRBS 75-Milovan Radeljak</t>
  </si>
  <si>
    <t>4257247</t>
  </si>
  <si>
    <t>MDI-intelekt. usl. za spis CRBS 3- M. M. Hamberger</t>
  </si>
  <si>
    <t>4257246</t>
  </si>
  <si>
    <t>Intelekt. usl. za spis CRBS 14- Nenad Biller</t>
  </si>
  <si>
    <t>4257245</t>
  </si>
  <si>
    <t>Intelekt. usl. za spis CRBS 40-Antun Antal (DAM d.o.o.)</t>
  </si>
  <si>
    <t>4257244</t>
  </si>
  <si>
    <t>Intelekt. usluge za spis CRBS 94 - Đuro Oreški</t>
  </si>
  <si>
    <t>4257243</t>
  </si>
  <si>
    <t>4257242</t>
  </si>
  <si>
    <t>Intelekt. usl. za spis CRBS 172- Mirko Klarić</t>
  </si>
  <si>
    <t>4257241</t>
  </si>
  <si>
    <t>Intelekt. usl. za spis CRBS 31- Krešimir Ročić</t>
  </si>
  <si>
    <t>4257240</t>
  </si>
  <si>
    <t>Intelekt. usl. za spis CRBS 25- Miočić Jasminka</t>
  </si>
  <si>
    <t>425724</t>
  </si>
  <si>
    <t>Intelekt. usl. za spis CRBS 72- Katica Franković</t>
  </si>
  <si>
    <t>4257239</t>
  </si>
  <si>
    <t>Intelekt. usl. za spis CRBS 22- Ljubica Kovačić</t>
  </si>
  <si>
    <t>4257238</t>
  </si>
  <si>
    <t>MDI-Intelekt. usl. za spis CRBS 118- Marijo Jelčić</t>
  </si>
  <si>
    <t>42572370</t>
  </si>
  <si>
    <t>Intelekt. usl. za spis CRBS 118- Marijo Jelčić</t>
  </si>
  <si>
    <t>4257237</t>
  </si>
  <si>
    <t>MDI-Intelekt. usl. za spis CRBS 111- Sanja Jerković</t>
  </si>
  <si>
    <t>42572360</t>
  </si>
  <si>
    <t>Intelekt. usl. za spis CRBS 111- Sanja Jerković</t>
  </si>
  <si>
    <t>4257236</t>
  </si>
  <si>
    <t>MDI-Intelekt. usl. za spis CRBS 120- Marija Knezović</t>
  </si>
  <si>
    <t>42572350</t>
  </si>
  <si>
    <t>Intelekt. usl. za spis CRBS 120- Marija Knezović</t>
  </si>
  <si>
    <t>4257235</t>
  </si>
  <si>
    <t>Intelekt. usl. za spis CRBS 202- Milan Protrka</t>
  </si>
  <si>
    <t>4257234</t>
  </si>
  <si>
    <t>Intelekt. usl. za spis CRBS 21- Dinko Zadro</t>
  </si>
  <si>
    <t>4257233</t>
  </si>
  <si>
    <t>Intelekt. usl. za spis CRBS 210-Zdravko Vukelja</t>
  </si>
  <si>
    <t>4257231</t>
  </si>
  <si>
    <t>Intelekt. usl. za spis CRBS 77-Stanislav Šiktar</t>
  </si>
  <si>
    <t>4257230</t>
  </si>
  <si>
    <t>Intelekt. usl. za spis CRBS 49-Bošnjak Frano</t>
  </si>
  <si>
    <t>4257228</t>
  </si>
  <si>
    <t>Intelekt. usl. za spis CRBS 45-Cvetko Mario i Mirko</t>
  </si>
  <si>
    <t>4257227</t>
  </si>
  <si>
    <t>Intelekt. usl. za spis CRBS 198-Kuvačić Nenad</t>
  </si>
  <si>
    <t>4257226</t>
  </si>
  <si>
    <t>Intelekt. usl. za spis CRBS 3-Šimunić Nenad</t>
  </si>
  <si>
    <t>4257225</t>
  </si>
  <si>
    <t>Intelekt. usl. za spis CRBS 16-Brkić Damir</t>
  </si>
  <si>
    <t>4257224</t>
  </si>
  <si>
    <t>Intelekt. usl. za spis CRBS 209-Fućak Mira</t>
  </si>
  <si>
    <t>4257222</t>
  </si>
  <si>
    <t>Intelekt. usl. za spis CRBS 3- Wernig Igor</t>
  </si>
  <si>
    <t>4257221</t>
  </si>
  <si>
    <t>Intelekt. usl. za spis CRBS 153-Ivić Davor</t>
  </si>
  <si>
    <t>4257219</t>
  </si>
  <si>
    <t>Intelekt. usl. za spis CRBS 85-Horvat Berislav</t>
  </si>
  <si>
    <t>4257218</t>
  </si>
  <si>
    <t>Intelekt. usl. za spis CRBS 70-Lončar Marko</t>
  </si>
  <si>
    <t>4257217</t>
  </si>
  <si>
    <t>Intelekt. usl. za spis CRBS 71-2- Malbaša Zoran(Macukić</t>
  </si>
  <si>
    <t>42572160</t>
  </si>
  <si>
    <t>Intelekt. usl. za spis CRBS 71-Malbaša Zoran(Golub D.)</t>
  </si>
  <si>
    <t>4257216</t>
  </si>
  <si>
    <t>Intelekt. usl. za spis CRBS 79-Štimac Ivanka i Juraj</t>
  </si>
  <si>
    <t>4257215</t>
  </si>
  <si>
    <t>Intelekt. usl za spis CRBS 86-Horvat Đuro</t>
  </si>
  <si>
    <t>4257214</t>
  </si>
  <si>
    <t>Intelekt. usl. za spis CRBS 74-Radas R.,Vlatković Ž.</t>
  </si>
  <si>
    <t>4257213</t>
  </si>
  <si>
    <t>Intelekt. usl. za spis CRBS 203-Macukić Marko</t>
  </si>
  <si>
    <t>4257212</t>
  </si>
  <si>
    <t>Intelekt. usl. za spis CRBS 52-Sedlar Jakov</t>
  </si>
  <si>
    <t>4257211</t>
  </si>
  <si>
    <t>Intelekt. usl. za spis CRBS 59-Jurić Mara ( Vitorog)</t>
  </si>
  <si>
    <t>4257210</t>
  </si>
  <si>
    <t>Intelekt. usl. za spis CRBS 182- Matić V.</t>
  </si>
  <si>
    <t>425720</t>
  </si>
  <si>
    <t>Pričuva Ivekovićeva 17 i 19</t>
  </si>
  <si>
    <t>425451</t>
  </si>
  <si>
    <t>Objava oglasa u tisku za spis DAB 289-Zdravko Kelava</t>
  </si>
  <si>
    <t>425321</t>
  </si>
  <si>
    <t>Električna energija Ivekovićeva 17 i 19</t>
  </si>
  <si>
    <t>426311</t>
  </si>
  <si>
    <t>A1003</t>
  </si>
  <si>
    <t>INFORMATIZACIJA</t>
  </si>
  <si>
    <t>K2001</t>
  </si>
  <si>
    <t>Troškovi sanacije JABA d.d.</t>
  </si>
  <si>
    <t>462711</t>
  </si>
  <si>
    <t>Kapitalne pomoći</t>
  </si>
  <si>
    <t>Premije osiguranja</t>
  </si>
  <si>
    <t>3237         Intelektualne i osobne usluge</t>
  </si>
  <si>
    <t>Usluge tekućeg i investicijskog održavanja</t>
  </si>
  <si>
    <t>Naknade za rad na terenu</t>
  </si>
  <si>
    <t>42122</t>
  </si>
  <si>
    <t>Naknade za plaćeni GO</t>
  </si>
  <si>
    <t>41217</t>
  </si>
  <si>
    <t>A1000</t>
  </si>
  <si>
    <t>Tesla štedna banka d.d.</t>
  </si>
  <si>
    <t>462629</t>
  </si>
  <si>
    <t>Banka splitsko-dalmatinska</t>
  </si>
  <si>
    <t>462628</t>
  </si>
  <si>
    <t>Nava banka</t>
  </si>
  <si>
    <t>462627</t>
  </si>
  <si>
    <t>Centar banka</t>
  </si>
  <si>
    <t>462626</t>
  </si>
  <si>
    <t>Credo banka</t>
  </si>
  <si>
    <t>462625</t>
  </si>
  <si>
    <t>Glumina banka</t>
  </si>
  <si>
    <t>462622</t>
  </si>
  <si>
    <t>HGB</t>
  </si>
  <si>
    <t>462615</t>
  </si>
  <si>
    <t>Županjska banka</t>
  </si>
  <si>
    <t>462613</t>
  </si>
  <si>
    <t>Isplaćeni depoziti - Primus</t>
  </si>
  <si>
    <t>46244</t>
  </si>
  <si>
    <t>Isplaćeni depoziti - HGB</t>
  </si>
  <si>
    <t>46243</t>
  </si>
  <si>
    <t>Isplaćeni depoziti - Gradska banka</t>
  </si>
  <si>
    <t>46242</t>
  </si>
  <si>
    <t>Isplaćeni depoziti - Groš banka</t>
  </si>
  <si>
    <t>46241</t>
  </si>
  <si>
    <t>Isplaćeni depoziti - Glumina banka</t>
  </si>
  <si>
    <t>46240</t>
  </si>
  <si>
    <t xml:space="preserve">NAKANDE GRAĐANIMA I KUĆANSTVIMA NA TEMELJU OSIGURANJA I DRUGE NAKNADE </t>
  </si>
  <si>
    <t>A1002</t>
  </si>
  <si>
    <t>ISPLATA OSIGURANIH DEPOZITA</t>
  </si>
  <si>
    <t>K2000</t>
  </si>
  <si>
    <t>Zaštita na radu - prva pomoć, naljepnice,...</t>
  </si>
  <si>
    <t>MDI-sudska pristojba spis CRBS 94-Đuro Oreški</t>
  </si>
  <si>
    <t>429532</t>
  </si>
  <si>
    <t>MDI-sudska pristojba spis CRBS 17-S. Dumić(Info Media)</t>
  </si>
  <si>
    <t>429531</t>
  </si>
  <si>
    <t>MDI-sudske pristojbe spis CRBS 22-Kovačić Ljubica</t>
  </si>
  <si>
    <t>429530</t>
  </si>
  <si>
    <t>MDI-sudska pristojba CRBS 54-Mladen Duvnjak</t>
  </si>
  <si>
    <t>429529</t>
  </si>
  <si>
    <t>MDI-sudska pristojba CRBS 33-Željko Gostrec</t>
  </si>
  <si>
    <t>429528</t>
  </si>
  <si>
    <t>MDI-sudska pristojba CRBS 22-Ljubica Kovačić</t>
  </si>
  <si>
    <t>429527</t>
  </si>
  <si>
    <t>Pristojbe za spis ŠRO 87 - Ana Marušić</t>
  </si>
  <si>
    <t>429518</t>
  </si>
  <si>
    <t>Sudske pristojbe - PB 6 Ante Pocrnja</t>
  </si>
  <si>
    <t>429515</t>
  </si>
  <si>
    <t>Sudske pristojbe - GĐŠ 35 Ana Relić</t>
  </si>
  <si>
    <t>429514</t>
  </si>
  <si>
    <t>Sudske pristojbe - DAB 246 Grad Županja</t>
  </si>
  <si>
    <t>4295100</t>
  </si>
  <si>
    <t>Sudske pristojbe - DAB 096 Z. Gradinščak</t>
  </si>
  <si>
    <t>429510</t>
  </si>
  <si>
    <t>MDI-troškovi prodaje elektr. dražbom-D. Gorjup CRBS 63</t>
  </si>
  <si>
    <t>425982</t>
  </si>
  <si>
    <t>MDI-sudski ovršitelj za Mladen Jelčić (OVR268/18)</t>
  </si>
  <si>
    <t>425760</t>
  </si>
  <si>
    <t>MDI- usl. vještačenja Anka Gelo</t>
  </si>
  <si>
    <t>425759</t>
  </si>
  <si>
    <t>MDI- usl. vještačenja Željko Marinac</t>
  </si>
  <si>
    <t>425758</t>
  </si>
  <si>
    <t>MDI- usl. sud. vještaka CRBS 17-Dumić Kristina/Semper B</t>
  </si>
  <si>
    <t>425757</t>
  </si>
  <si>
    <t>MDI-sudski ovršitelja spis ŠRO 87-Ana Marušić</t>
  </si>
  <si>
    <t>425756</t>
  </si>
  <si>
    <t>Usl. vještačenja GŠKZ-Franjo Matun</t>
  </si>
  <si>
    <t>425755</t>
  </si>
  <si>
    <t>Usluga vještačenja za spis ŠRO 41-Degmečić, Šajer</t>
  </si>
  <si>
    <t>4257510</t>
  </si>
  <si>
    <t>Usluga vještačenja za spis ŠRO 47-Daroslav Filipčić</t>
  </si>
  <si>
    <t>425751</t>
  </si>
  <si>
    <t>MDI-intelekt. usl. za spis CRBS-40-Antun Antal- Sokolić</t>
  </si>
  <si>
    <t>4257276</t>
  </si>
  <si>
    <t>MDI-intelekt. usl. za spis DAB 15-Zdenko Dinter</t>
  </si>
  <si>
    <t>4257275</t>
  </si>
  <si>
    <t>MDI-intelekt. usl. za spis CRBS 150-Zdravko Bagić</t>
  </si>
  <si>
    <t>4257274</t>
  </si>
  <si>
    <t>MDI-intelekt. usl. za Nedjeljko Bujan</t>
  </si>
  <si>
    <t>4257273</t>
  </si>
  <si>
    <t>MDI-intelekt. usl. Radošević Jagoda-Upid d.o.o.-DUBA</t>
  </si>
  <si>
    <t>4257272</t>
  </si>
  <si>
    <t>MDI-intelekt. usl za spis CRBS 17-Mate Kovačić (Dumić)</t>
  </si>
  <si>
    <t>4257271</t>
  </si>
  <si>
    <t>MDI-intelek. usl. ŠRO 98-Zadravec Katarina i Stjepan</t>
  </si>
  <si>
    <t>4257270</t>
  </si>
  <si>
    <t>MDI- intelekt. usl. za spis Janko Crnogorac(Branko Kova</t>
  </si>
  <si>
    <t>4257269</t>
  </si>
  <si>
    <t>Intelekt. usl. za spis GĐŠ 023- Franjo Matun</t>
  </si>
  <si>
    <t>Intelekt. usl. za spis PB 6- Pocrnje Ante</t>
  </si>
  <si>
    <t>425723</t>
  </si>
  <si>
    <t>MDI-Intelekt. usl. za spis PB 59-Pero Dotur Milić</t>
  </si>
  <si>
    <t>42572290</t>
  </si>
  <si>
    <t>Intelekt. usl. za spis PB 59-Pero Dotura Milić</t>
  </si>
  <si>
    <t>4257229</t>
  </si>
  <si>
    <t>Intelekt. usl. za spis ŠRO 58- Šandrk Ante</t>
  </si>
  <si>
    <t>4257223</t>
  </si>
  <si>
    <t>Intelekt. usl. za spis ŠRO 98-Zadravec Kristina i Stjep</t>
  </si>
  <si>
    <t>4257220</t>
  </si>
  <si>
    <t>Intelekt. usl. za spis ŠRO 87- Knapić Želimir</t>
  </si>
  <si>
    <t>425722</t>
  </si>
  <si>
    <t>MDI-Intelekt. usluge za spis ŠRO 41-J. Degmečić</t>
  </si>
  <si>
    <t>42572100</t>
  </si>
  <si>
    <t>Intelekt. usluge za spis ŠRO 41-J. Degmečić</t>
  </si>
  <si>
    <t>425721</t>
  </si>
  <si>
    <t>DRŽAVNA AGENCIJA ZA OSIGURANJE 
ŠTEDNIH ULOGA I SANACIJU BANAKA</t>
  </si>
  <si>
    <t>04</t>
  </si>
  <si>
    <t>Izvršenje 
I-VIII 2018.</t>
  </si>
  <si>
    <t>Naziv</t>
  </si>
  <si>
    <t>Šifra</t>
  </si>
  <si>
    <t>II. POSEBNI DIO</t>
  </si>
  <si>
    <t>Ostali rashodi (zaštita na radu i rashodi amortizacije)</t>
  </si>
  <si>
    <t>Izdaci za ulaganja u vrijednose papire</t>
  </si>
  <si>
    <t>Izdaci za ostale vrijednosne papire</t>
  </si>
  <si>
    <t>Ostali tuzemni vrijednosni papiri</t>
  </si>
  <si>
    <t>-</t>
  </si>
  <si>
    <t>Analitička bruto bilanca</t>
  </si>
  <si>
    <r>
      <t xml:space="preserve"> Tvrtka:</t>
    </r>
    <r>
      <rPr>
        <b/>
        <sz val="12"/>
        <rFont val="Arial"/>
        <family val="2"/>
      </rPr>
      <t xml:space="preserve"> </t>
    </r>
  </si>
  <si>
    <r>
      <t>Državna agencija za osiguranje štednih uloga i sanaciju banaka</t>
    </r>
    <r>
      <rPr>
        <sz val="12"/>
        <rFont val="Arial"/>
        <family val="2"/>
      </rPr>
      <t xml:space="preserve"> </t>
    </r>
  </si>
  <si>
    <r>
      <t xml:space="preserve"> Sjedište:</t>
    </r>
    <r>
      <rPr>
        <b/>
        <sz val="12"/>
        <rFont val="Arial"/>
        <family val="2"/>
      </rPr>
      <t xml:space="preserve"> </t>
    </r>
  </si>
  <si>
    <r>
      <t>Jurišićeva 1/II, 10000 Zagreb</t>
    </r>
    <r>
      <rPr>
        <sz val="12"/>
        <rFont val="Arial"/>
        <family val="2"/>
      </rPr>
      <t xml:space="preserve"> </t>
    </r>
  </si>
  <si>
    <r>
      <t xml:space="preserve"> OIB:</t>
    </r>
    <r>
      <rPr>
        <b/>
        <sz val="12"/>
        <rFont val="Arial"/>
        <family val="2"/>
      </rPr>
      <t xml:space="preserve"> </t>
    </r>
  </si>
  <si>
    <r>
      <t>94819327944</t>
    </r>
    <r>
      <rPr>
        <sz val="12"/>
        <rFont val="Arial"/>
        <family val="2"/>
      </rPr>
      <t xml:space="preserve"> </t>
    </r>
  </si>
  <si>
    <r>
      <t xml:space="preserve"> Za razdoblje:</t>
    </r>
    <r>
      <rPr>
        <b/>
        <sz val="12"/>
        <rFont val="Arial"/>
        <family val="2"/>
      </rPr>
      <t xml:space="preserve"> </t>
    </r>
  </si>
  <si>
    <r>
      <t>01.01.2019-31.05.2019</t>
    </r>
    <r>
      <rPr>
        <sz val="12"/>
        <rFont val="Arial"/>
        <family val="2"/>
      </rPr>
      <t xml:space="preserve"> </t>
    </r>
  </si>
  <si>
    <r>
      <t xml:space="preserve"> Datum ispisa:</t>
    </r>
    <r>
      <rPr>
        <b/>
        <sz val="12"/>
        <rFont val="Arial"/>
        <family val="2"/>
      </rPr>
      <t xml:space="preserve"> </t>
    </r>
  </si>
  <si>
    <r>
      <t>12.06.2019 16:54:52</t>
    </r>
    <r>
      <rPr>
        <sz val="12"/>
        <rFont val="Arial"/>
        <family val="2"/>
      </rPr>
      <t xml:space="preserve"> </t>
    </r>
  </si>
  <si>
    <r>
      <t xml:space="preserve"> Mjesto troška:</t>
    </r>
    <r>
      <rPr>
        <b/>
        <sz val="12"/>
        <rFont val="Arial"/>
        <family val="2"/>
      </rPr>
      <t xml:space="preserve"> </t>
    </r>
  </si>
  <si>
    <r>
      <t>100 - Osiguranje depozita</t>
    </r>
    <r>
      <rPr>
        <sz val="12"/>
        <rFont val="Arial"/>
        <family val="2"/>
      </rPr>
      <t xml:space="preserve"> </t>
    </r>
  </si>
  <si>
    <t xml:space="preserve"> </t>
  </si>
  <si>
    <t xml:space="preserve">
Konto</t>
  </si>
  <si>
    <t xml:space="preserve">
Opis</t>
  </si>
  <si>
    <t>Početno stanje
Duguje                   Potražuje</t>
  </si>
  <si>
    <t>Promet
Duguje               Potražuje</t>
  </si>
  <si>
    <t>Ukupni promet
Duguje               Potražuje</t>
  </si>
  <si>
    <t>Saldo
Duguje              Potražuje</t>
  </si>
  <si>
    <t>Ukupni saldo</t>
  </si>
  <si>
    <t>33121</t>
  </si>
  <si>
    <t>Prihodi od premija na osigurane doepozite</t>
  </si>
  <si>
    <t>34121</t>
  </si>
  <si>
    <t>Prihodi od plasmana sredstava u trezorske zapise</t>
  </si>
  <si>
    <t>34122</t>
  </si>
  <si>
    <t>Prihodi od plasmana sredstava u obveznice RH</t>
  </si>
  <si>
    <t>34132</t>
  </si>
  <si>
    <t>Kamate na depozite po viđenju</t>
  </si>
  <si>
    <t>3418113</t>
  </si>
  <si>
    <t>Prihodi od prodaje dionica Jadranske banke</t>
  </si>
  <si>
    <t>3418216</t>
  </si>
  <si>
    <t>BSD - prihod iz stečajne mase banaka</t>
  </si>
  <si>
    <t>3418220</t>
  </si>
  <si>
    <t>Centar banka - prihod iz stečajne mase banaka</t>
  </si>
  <si>
    <t>3418227</t>
  </si>
  <si>
    <t>Gradska banka Osijek - prihod iz stečajne mase banaka</t>
  </si>
  <si>
    <t>3418229</t>
  </si>
  <si>
    <t>Nava banka d.d. u stečaju - prihod iz stečajne mase ban</t>
  </si>
  <si>
    <t>3418234</t>
  </si>
  <si>
    <t>Credo banka - prihod iz stečajne mase banaka</t>
  </si>
  <si>
    <t>36113</t>
  </si>
  <si>
    <t>Prihodi od naknade šteta temeljem sudskih presuda</t>
  </si>
  <si>
    <t>36121</t>
  </si>
  <si>
    <t>Prihodi od refundacija</t>
  </si>
  <si>
    <t>3632</t>
  </si>
  <si>
    <t>Prihodi od ukidanja rezervacija</t>
  </si>
  <si>
    <t>36333</t>
  </si>
  <si>
    <t>Izvanredni prihodi</t>
  </si>
  <si>
    <r>
      <t>Razred - 3</t>
    </r>
    <r>
      <rPr>
        <sz val="11"/>
        <rFont val="Arial"/>
        <family val="2"/>
      </rPr>
      <t xml:space="preserve"> </t>
    </r>
  </si>
  <si>
    <t>Neto plaće radnika</t>
  </si>
  <si>
    <t>Porez i prirez na dohodak iz plaća</t>
  </si>
  <si>
    <t>Doprinos za MIO I. stup</t>
  </si>
  <si>
    <t>Doprinos za MIO II. stup</t>
  </si>
  <si>
    <t>Doprinos MIO beneficirani staž</t>
  </si>
  <si>
    <t>Dnevnice za službeni put u zemlji</t>
  </si>
  <si>
    <t>Dnevnice za službei put u inozemstvo</t>
  </si>
  <si>
    <t>Nanade za smještaj na službenom putu u inozemstvu</t>
  </si>
  <si>
    <t>Naknade za pijrevoz na službenom putu u inozemstvu</t>
  </si>
  <si>
    <t>Naknade za prijevoz, odvojen život</t>
  </si>
  <si>
    <t>Usluge mobilne mreže</t>
  </si>
  <si>
    <t>Opskrba vodom</t>
  </si>
  <si>
    <t>Ostale usluge - sanitacija voda, ...</t>
  </si>
  <si>
    <t>42553</t>
  </si>
  <si>
    <t>Najam - licence</t>
  </si>
  <si>
    <t>Operativni leasing službenog vozila</t>
  </si>
  <si>
    <t>425741</t>
  </si>
  <si>
    <t>Knjigovodstvene usluge</t>
  </si>
  <si>
    <t>Literatura, stručni časopisi, stručne knjige glasila</t>
  </si>
  <si>
    <t>Električna energija</t>
  </si>
  <si>
    <t>Ostali materijalni rashodi (naknade po upravnom postupk</t>
  </si>
  <si>
    <t>Trošak rezeracije sudskih sporova</t>
  </si>
  <si>
    <t>Izvanredni rashodi po ostalim obvezama iz poslovanja</t>
  </si>
  <si>
    <t>4676</t>
  </si>
  <si>
    <t>Trošak PDV-a koji se ne može priznati</t>
  </si>
  <si>
    <r>
      <t>Razred - 4</t>
    </r>
    <r>
      <rPr>
        <sz val="11"/>
        <rFont val="Arial"/>
        <family val="2"/>
      </rPr>
      <t xml:space="preserve"> </t>
    </r>
  </si>
  <si>
    <r>
      <t xml:space="preserve"> Tvrtka:</t>
    </r>
    <r>
      <rPr>
        <b/>
        <sz val="12"/>
        <rFont val="Arial"/>
        <family val="2"/>
        <charset val="238"/>
      </rPr>
      <t xml:space="preserve"> </t>
    </r>
  </si>
  <si>
    <r>
      <t>Državna agencija za osiguranje štednih uloga i sanaciju banaka</t>
    </r>
    <r>
      <rPr>
        <sz val="12"/>
        <rFont val="Arial"/>
        <family val="2"/>
        <charset val="238"/>
      </rPr>
      <t xml:space="preserve"> </t>
    </r>
  </si>
  <si>
    <r>
      <t xml:space="preserve"> Sjedište:</t>
    </r>
    <r>
      <rPr>
        <b/>
        <sz val="12"/>
        <rFont val="Arial"/>
        <family val="2"/>
        <charset val="238"/>
      </rPr>
      <t xml:space="preserve"> </t>
    </r>
  </si>
  <si>
    <r>
      <t>Jurišićeva 1/II, 10000 Zagreb</t>
    </r>
    <r>
      <rPr>
        <sz val="12"/>
        <rFont val="Arial"/>
        <family val="2"/>
        <charset val="238"/>
      </rPr>
      <t xml:space="preserve"> </t>
    </r>
  </si>
  <si>
    <r>
      <t xml:space="preserve"> OIB:</t>
    </r>
    <r>
      <rPr>
        <b/>
        <sz val="12"/>
        <rFont val="Arial"/>
        <family val="2"/>
        <charset val="238"/>
      </rPr>
      <t xml:space="preserve"> </t>
    </r>
  </si>
  <si>
    <r>
      <t>94819327944</t>
    </r>
    <r>
      <rPr>
        <sz val="12"/>
        <rFont val="Arial"/>
        <family val="2"/>
        <charset val="238"/>
      </rPr>
      <t xml:space="preserve"> </t>
    </r>
  </si>
  <si>
    <r>
      <t xml:space="preserve"> Za razdoblje:</t>
    </r>
    <r>
      <rPr>
        <b/>
        <sz val="12"/>
        <rFont val="Arial"/>
        <family val="2"/>
        <charset val="238"/>
      </rPr>
      <t xml:space="preserve"> </t>
    </r>
  </si>
  <si>
    <r>
      <t xml:space="preserve"> Datum ispisa:</t>
    </r>
    <r>
      <rPr>
        <b/>
        <sz val="12"/>
        <rFont val="Arial"/>
        <family val="2"/>
        <charset val="238"/>
      </rPr>
      <t xml:space="preserve"> </t>
    </r>
  </si>
  <si>
    <r>
      <t xml:space="preserve"> Mjesto troška:</t>
    </r>
    <r>
      <rPr>
        <b/>
        <sz val="12"/>
        <rFont val="Arial"/>
        <family val="2"/>
        <charset val="238"/>
      </rPr>
      <t xml:space="preserve"> </t>
    </r>
  </si>
  <si>
    <t>33122</t>
  </si>
  <si>
    <t>Prihodi od doprinosa u sanacijski fond</t>
  </si>
  <si>
    <r>
      <t>Razred - 3</t>
    </r>
    <r>
      <rPr>
        <sz val="11"/>
        <rFont val="Arial"/>
        <family val="2"/>
        <charset val="238"/>
      </rPr>
      <t xml:space="preserve"> </t>
    </r>
  </si>
  <si>
    <r>
      <t>Razred - 4</t>
    </r>
    <r>
      <rPr>
        <sz val="11"/>
        <rFont val="Arial"/>
        <family val="2"/>
        <charset val="238"/>
      </rPr>
      <t xml:space="preserve"> </t>
    </r>
  </si>
  <si>
    <r>
      <t>12.06.2019 16:55:27</t>
    </r>
    <r>
      <rPr>
        <sz val="12"/>
        <rFont val="Arial"/>
        <family val="2"/>
      </rPr>
      <t xml:space="preserve"> </t>
    </r>
  </si>
  <si>
    <r>
      <t>200 - Sanacija institucija</t>
    </r>
    <r>
      <rPr>
        <sz val="12"/>
        <rFont val="Arial"/>
        <family val="2"/>
      </rPr>
      <t xml:space="preserve"> </t>
    </r>
  </si>
  <si>
    <r>
      <t>01.01.2019-31.05.2019</t>
    </r>
    <r>
      <rPr>
        <sz val="12"/>
        <rFont val="Arial"/>
        <family val="2"/>
        <charset val="238"/>
      </rPr>
      <t xml:space="preserve"> </t>
    </r>
  </si>
  <si>
    <r>
      <t>12.06.2019 16:55:38</t>
    </r>
    <r>
      <rPr>
        <sz val="12"/>
        <rFont val="Arial"/>
        <family val="2"/>
        <charset val="238"/>
      </rPr>
      <t xml:space="preserve"> </t>
    </r>
  </si>
  <si>
    <r>
      <t>300 - Mandatni poslovi</t>
    </r>
    <r>
      <rPr>
        <sz val="12"/>
        <rFont val="Arial"/>
        <family val="2"/>
        <charset val="238"/>
      </rPr>
      <t xml:space="preserve"> </t>
    </r>
  </si>
  <si>
    <t>31121</t>
  </si>
  <si>
    <t>Mandatni poslovi za MF - FRZ krediti</t>
  </si>
  <si>
    <t>438390735,12</t>
  </si>
  <si>
    <t>517445298,04</t>
  </si>
  <si>
    <r>
      <t>01.01.2019-31.07.2019</t>
    </r>
    <r>
      <rPr>
        <sz val="12"/>
        <rFont val="Arial"/>
        <family val="2"/>
        <charset val="238"/>
      </rPr>
      <t xml:space="preserve"> </t>
    </r>
  </si>
  <si>
    <r>
      <t>19.08.2019 17:13:07</t>
    </r>
    <r>
      <rPr>
        <sz val="12"/>
        <rFont val="Arial"/>
        <family val="2"/>
        <charset val="238"/>
      </rPr>
      <t xml:space="preserve"> </t>
    </r>
  </si>
  <si>
    <t>34151</t>
  </si>
  <si>
    <t>Bolovanje na teret poslodavca</t>
  </si>
  <si>
    <r>
      <t>19.08.2019 17:12:56</t>
    </r>
    <r>
      <rPr>
        <sz val="12"/>
        <rFont val="Arial"/>
        <family val="2"/>
        <charset val="238"/>
      </rPr>
      <t xml:space="preserve"> </t>
    </r>
  </si>
  <si>
    <r>
      <t>200 - Sanacija institucija</t>
    </r>
    <r>
      <rPr>
        <sz val="12"/>
        <rFont val="Arial"/>
        <family val="2"/>
        <charset val="238"/>
      </rPr>
      <t xml:space="preserve"> </t>
    </r>
  </si>
  <si>
    <r>
      <t>01.01.2019-31.07.2019</t>
    </r>
    <r>
      <rPr>
        <sz val="12"/>
        <rFont val="Arial"/>
        <family val="2"/>
      </rPr>
      <t xml:space="preserve"> </t>
    </r>
  </si>
  <si>
    <r>
      <t>19.08.2019 17:12:43</t>
    </r>
    <r>
      <rPr>
        <sz val="12"/>
        <rFont val="Arial"/>
        <family val="2"/>
      </rPr>
      <t xml:space="preserve"> </t>
    </r>
  </si>
  <si>
    <t>Ugovor o djelu</t>
  </si>
  <si>
    <t>462611</t>
  </si>
  <si>
    <t>Građanska štedionica</t>
  </si>
  <si>
    <r>
      <t>19.08.2019 17:12:17</t>
    </r>
    <r>
      <rPr>
        <sz val="12"/>
        <rFont val="Arial"/>
        <family val="2"/>
        <charset val="238"/>
      </rPr>
      <t xml:space="preserve"> </t>
    </r>
  </si>
  <si>
    <t>01231</t>
  </si>
  <si>
    <t>Licence za Sustav</t>
  </si>
  <si>
    <t>01232</t>
  </si>
  <si>
    <t>Licence ostale</t>
  </si>
  <si>
    <t>01911</t>
  </si>
  <si>
    <t>Ispravak vrijednosti licenci</t>
  </si>
  <si>
    <t>02122</t>
  </si>
  <si>
    <t>Poslovni prostori</t>
  </si>
  <si>
    <t>0221</t>
  </si>
  <si>
    <t>02211</t>
  </si>
  <si>
    <t>Računala i računalna oprema</t>
  </si>
  <si>
    <t>02213</t>
  </si>
  <si>
    <t>Električni računski strojevi</t>
  </si>
  <si>
    <t>02214</t>
  </si>
  <si>
    <t>Oprema za snimanje i umnožavanje</t>
  </si>
  <si>
    <t>02216</t>
  </si>
  <si>
    <t>Uredski namještaj</t>
  </si>
  <si>
    <t>02217</t>
  </si>
  <si>
    <t>Ostala uredska oprema</t>
  </si>
  <si>
    <t>02221</t>
  </si>
  <si>
    <t>Telefonske centrale, telefoni i telefaks</t>
  </si>
  <si>
    <t>02222</t>
  </si>
  <si>
    <t>Radio, TV prijamnici i oprema</t>
  </si>
  <si>
    <t>02223</t>
  </si>
  <si>
    <t>Pokretni telefonski aparati i radio aparati</t>
  </si>
  <si>
    <t>02231</t>
  </si>
  <si>
    <t>Alarmni sustavi i sredstva osiguranja</t>
  </si>
  <si>
    <t>02232</t>
  </si>
  <si>
    <t>Oprema za klimatizaciju i ventilaciju</t>
  </si>
  <si>
    <t>02233</t>
  </si>
  <si>
    <t>Uređaji i ostala oprema za čišćenje i održavanje</t>
  </si>
  <si>
    <t>02421</t>
  </si>
  <si>
    <t>Umjetnička djela</t>
  </si>
  <si>
    <t>02611</t>
  </si>
  <si>
    <t>02911</t>
  </si>
  <si>
    <t>Ispravak vrijednosti građevinskih objekata</t>
  </si>
  <si>
    <t>02912</t>
  </si>
  <si>
    <t>Ispravak vrijednosti postrojenja i opreme</t>
  </si>
  <si>
    <t>02914</t>
  </si>
  <si>
    <t>Ispravak vrijednosti nematerijalne porizvedene imovine</t>
  </si>
  <si>
    <t>0421</t>
  </si>
  <si>
    <t>Sitni inventar u uporabi</t>
  </si>
  <si>
    <t>0491</t>
  </si>
  <si>
    <t>Ispravak vrijednosti sitnog inventara u uporabi</t>
  </si>
  <si>
    <t>06311</t>
  </si>
  <si>
    <t>Slike na reversu MDI</t>
  </si>
  <si>
    <r>
      <t>Razred - 0</t>
    </r>
    <r>
      <rPr>
        <sz val="11"/>
        <rFont val="Arial"/>
        <family val="2"/>
        <charset val="238"/>
      </rPr>
      <t xml:space="preserve"> </t>
    </r>
  </si>
  <si>
    <t>111111</t>
  </si>
  <si>
    <t>Žiro račun HNB - FOD</t>
  </si>
  <si>
    <t>111116</t>
  </si>
  <si>
    <t>Poseban Escrow račun - CB za Centar</t>
  </si>
  <si>
    <t>111117</t>
  </si>
  <si>
    <t>Poseban Escrow račun - HPB za Nava</t>
  </si>
  <si>
    <t>111118</t>
  </si>
  <si>
    <t>Poseban Escrow račun - CB za Nava</t>
  </si>
  <si>
    <t>111119</t>
  </si>
  <si>
    <t>Poseban Escrow račun - HPB za BSD</t>
  </si>
  <si>
    <t>111120</t>
  </si>
  <si>
    <t>Poseban Escrow račun - HPB za TESLA štednu bank</t>
  </si>
  <si>
    <t>111121</t>
  </si>
  <si>
    <t>Žiro račun HPB</t>
  </si>
  <si>
    <t>111122</t>
  </si>
  <si>
    <t>Žiro račun CB</t>
  </si>
  <si>
    <t>111123</t>
  </si>
  <si>
    <t>Devizni račun CB - EUR</t>
  </si>
  <si>
    <t>111125</t>
  </si>
  <si>
    <t>Devizni račun CB - USD</t>
  </si>
  <si>
    <t>111128</t>
  </si>
  <si>
    <t>Devizni račun HPB - EUR</t>
  </si>
  <si>
    <t>111131</t>
  </si>
  <si>
    <t>Žiro račun - HNB SOD</t>
  </si>
  <si>
    <t>11131</t>
  </si>
  <si>
    <t>Žiro račun prijelazni</t>
  </si>
  <si>
    <t>11132</t>
  </si>
  <si>
    <t>Devizni račun prijelazni</t>
  </si>
  <si>
    <t>12212</t>
  </si>
  <si>
    <t>Izdvojena sredstva po ovrsi</t>
  </si>
  <si>
    <t>12911</t>
  </si>
  <si>
    <t>Potraživanja od institucija za refundaciju bolovanja</t>
  </si>
  <si>
    <t>1293101</t>
  </si>
  <si>
    <t>Predujam za I. Tomljenović</t>
  </si>
  <si>
    <t>1293106</t>
  </si>
  <si>
    <t>Predujam za S. Krešić</t>
  </si>
  <si>
    <t>1293114</t>
  </si>
  <si>
    <t>Predujam za M. Hrebac</t>
  </si>
  <si>
    <t>1293115</t>
  </si>
  <si>
    <t>Predujam za M. Rodić</t>
  </si>
  <si>
    <t>1293116</t>
  </si>
  <si>
    <t>Predujam za M. Štivić</t>
  </si>
  <si>
    <t>1293117</t>
  </si>
  <si>
    <t>Predujam za A. Štulić</t>
  </si>
  <si>
    <t>1293120</t>
  </si>
  <si>
    <t>Predujam za T. Ćurić</t>
  </si>
  <si>
    <t>1293121</t>
  </si>
  <si>
    <t>Predujam za L. Bizjak</t>
  </si>
  <si>
    <t>1293122</t>
  </si>
  <si>
    <t>Predujam za N. Marin</t>
  </si>
  <si>
    <t>1293126</t>
  </si>
  <si>
    <t>Predujam za Ana Marija Beljo</t>
  </si>
  <si>
    <t>1293128</t>
  </si>
  <si>
    <t>Predujam za J.Lovrić</t>
  </si>
  <si>
    <t>129323</t>
  </si>
  <si>
    <t>Predujam</t>
  </si>
  <si>
    <t>129324</t>
  </si>
  <si>
    <t>Predujam za odvjetničke usluge</t>
  </si>
  <si>
    <t>129600</t>
  </si>
  <si>
    <t>Potraživanja za VISA karticu</t>
  </si>
  <si>
    <t>144121</t>
  </si>
  <si>
    <t>Obveznice RHMF2022 - devizne</t>
  </si>
  <si>
    <t>144122</t>
  </si>
  <si>
    <t>Obveznice RHMF2024 - devizne</t>
  </si>
  <si>
    <t>144124</t>
  </si>
  <si>
    <t>Obveznice RHMF2019 - devizne</t>
  </si>
  <si>
    <t>144125</t>
  </si>
  <si>
    <t>Obveznice RHMF2025 - kunske</t>
  </si>
  <si>
    <t>144126</t>
  </si>
  <si>
    <t>Obveznice RHMF2026 - kunske</t>
  </si>
  <si>
    <t>146111</t>
  </si>
  <si>
    <t>Trezorski zapisi MF</t>
  </si>
  <si>
    <t>15116</t>
  </si>
  <si>
    <t>Dionice i udjeli - CROATIA BANKA</t>
  </si>
  <si>
    <t>152175</t>
  </si>
  <si>
    <t>Udio  SPV ZA SANACIJU d.o.o.</t>
  </si>
  <si>
    <t>161210</t>
  </si>
  <si>
    <t>Potraživanja iz stečajne mase GBO IV. isplatni red</t>
  </si>
  <si>
    <t>161211</t>
  </si>
  <si>
    <t>Gradska banka Osijek</t>
  </si>
  <si>
    <t>161216</t>
  </si>
  <si>
    <t>Agroobrtnička banka</t>
  </si>
  <si>
    <t>161217</t>
  </si>
  <si>
    <t>Trgovačko turistička banka</t>
  </si>
  <si>
    <t>161219</t>
  </si>
  <si>
    <t>Alpe Jadran banka</t>
  </si>
  <si>
    <t>161221</t>
  </si>
  <si>
    <t>161223</t>
  </si>
  <si>
    <t>161224</t>
  </si>
  <si>
    <t>161225</t>
  </si>
  <si>
    <t>BSD</t>
  </si>
  <si>
    <t>161226</t>
  </si>
  <si>
    <t>TESLA</t>
  </si>
  <si>
    <t>16161</t>
  </si>
  <si>
    <t>Potraživanja za prihode od MF - mandatni poslovi</t>
  </si>
  <si>
    <t>1631</t>
  </si>
  <si>
    <t>Potraživanja za obračunatu premiju</t>
  </si>
  <si>
    <t>1632</t>
  </si>
  <si>
    <t>Potraživanja za doprinose za sanacijski fond</t>
  </si>
  <si>
    <t>1641334</t>
  </si>
  <si>
    <t>Kamata na obveznice koje se uključuju u dopun</t>
  </si>
  <si>
    <t>16423</t>
  </si>
  <si>
    <t>Potraživanja od zakupa poslovnog prostora</t>
  </si>
  <si>
    <t>16424</t>
  </si>
  <si>
    <t>Potraživanja za prihode od najma</t>
  </si>
  <si>
    <t>16511</t>
  </si>
  <si>
    <t>Potraživanja iz stečaja Credo banke - naknada likvidato</t>
  </si>
  <si>
    <t>1690</t>
  </si>
  <si>
    <t>Ispravak vrijednosti - III. isplatni red</t>
  </si>
  <si>
    <t>1698</t>
  </si>
  <si>
    <t>Ispravak vrijednosti IV i V isplatni red</t>
  </si>
  <si>
    <t>1699</t>
  </si>
  <si>
    <t>Ispravak vrijednosti potraživanja za neuplaćenu premiju</t>
  </si>
  <si>
    <r>
      <t>Razred - 1</t>
    </r>
    <r>
      <rPr>
        <sz val="11"/>
        <rFont val="Arial"/>
        <family val="2"/>
        <charset val="238"/>
      </rPr>
      <t xml:space="preserve"> </t>
    </r>
  </si>
  <si>
    <t>24111</t>
  </si>
  <si>
    <t>Neto plaća zaposlenih</t>
  </si>
  <si>
    <t>24115</t>
  </si>
  <si>
    <t>Neto za topli obrok i minuli rad</t>
  </si>
  <si>
    <t>24140</t>
  </si>
  <si>
    <t>24151</t>
  </si>
  <si>
    <t>Doprinos za MIO iz plaće - I. stup</t>
  </si>
  <si>
    <t>24152</t>
  </si>
  <si>
    <t>Doprinos za MIO iz plaće - II. stup</t>
  </si>
  <si>
    <t>24155</t>
  </si>
  <si>
    <t>Obveza za doprinos za MO za beneficirani staž (I. i II. stup)</t>
  </si>
  <si>
    <t>24161</t>
  </si>
  <si>
    <t>Obveze za doprinose za zdravstveno osiguranje</t>
  </si>
  <si>
    <t>24162</t>
  </si>
  <si>
    <t>Doprinosi za zapošljavanje</t>
  </si>
  <si>
    <t>24164</t>
  </si>
  <si>
    <t>24172</t>
  </si>
  <si>
    <t>Ostale obveze za zaposlene - otpremnine, nagrade, darov</t>
  </si>
  <si>
    <t>24173</t>
  </si>
  <si>
    <t>Obveze s osnova obustava iz neto plaća</t>
  </si>
  <si>
    <t>24211</t>
  </si>
  <si>
    <t>Naknade troškova zaposlenima - prijevoz i sl.</t>
  </si>
  <si>
    <t>242441</t>
  </si>
  <si>
    <t>Obveza prema primatelju neto po Ugovoru o djelu</t>
  </si>
  <si>
    <t>242442</t>
  </si>
  <si>
    <t>Obveza za doprinos za MIO I. stup po Ugovoru o djelu</t>
  </si>
  <si>
    <t>242443</t>
  </si>
  <si>
    <t>Obveza za doprinos za MIO II. stup po Ugovoru o djelu</t>
  </si>
  <si>
    <t>242444</t>
  </si>
  <si>
    <t>Obveze za porez i prirez po Ugovoru o djelu</t>
  </si>
  <si>
    <t>242445</t>
  </si>
  <si>
    <t>Obveza za zdravstveno osiguranje po Ugovoru o djelu</t>
  </si>
  <si>
    <t>2425</t>
  </si>
  <si>
    <t>Obveze prema dobavljačima u zemlji</t>
  </si>
  <si>
    <t>2426</t>
  </si>
  <si>
    <t>Obveze prema dobavljačima u inozemstvu</t>
  </si>
  <si>
    <t>24431</t>
  </si>
  <si>
    <t>Ostale nespomenute kratkoroćne obveze</t>
  </si>
  <si>
    <t>24435</t>
  </si>
  <si>
    <t>Obveze za isplatu osiguranih depozita - Nava banka</t>
  </si>
  <si>
    <t>24436</t>
  </si>
  <si>
    <t>Obveze za isplatu osiguranih depozita - BSD</t>
  </si>
  <si>
    <t>24437</t>
  </si>
  <si>
    <t>Obveze za isplatu osiguranih depozita - Tesla</t>
  </si>
  <si>
    <t>24440</t>
  </si>
  <si>
    <t>Obveze za male dioničare Jaba</t>
  </si>
  <si>
    <t>24921</t>
  </si>
  <si>
    <t>Obveze za porez na dodanu vrijednost (PDV)</t>
  </si>
  <si>
    <t>249390</t>
  </si>
  <si>
    <t>Obveze prema MDI - Croatia banka</t>
  </si>
  <si>
    <t>249391</t>
  </si>
  <si>
    <t>Obveze prema MDI - CB trajni nalog</t>
  </si>
  <si>
    <t>249392</t>
  </si>
  <si>
    <t>Obveze prema MDI - Dubrovačka banka</t>
  </si>
  <si>
    <t>249393</t>
  </si>
  <si>
    <t>Obveze prema MDI - RIZ (PBZ)</t>
  </si>
  <si>
    <t>249394</t>
  </si>
  <si>
    <t>Obveze prema MDI - Splitska banka (Vodovod Brač)</t>
  </si>
  <si>
    <t>249395</t>
  </si>
  <si>
    <t>Obveze prema MDI - Riječka banka</t>
  </si>
  <si>
    <t>249396</t>
  </si>
  <si>
    <t>Obveze prema MDI - Primus banka</t>
  </si>
  <si>
    <t>249397</t>
  </si>
  <si>
    <t>Obveze prema MDI - HGB</t>
  </si>
  <si>
    <t>249398</t>
  </si>
  <si>
    <t>Obveze prema MDI - ŠRO</t>
  </si>
  <si>
    <t>249399</t>
  </si>
  <si>
    <t>Obveze prema MDI - dividende, ostalo</t>
  </si>
  <si>
    <t>25411</t>
  </si>
  <si>
    <t>Jamčevni polozi primljeni</t>
  </si>
  <si>
    <t>29111</t>
  </si>
  <si>
    <t>Obračunati rashodi koji nisu fakt.,a terete tekuće razd</t>
  </si>
  <si>
    <r>
      <t>Razred - 2</t>
    </r>
    <r>
      <rPr>
        <sz val="11"/>
        <rFont val="Arial"/>
        <family val="2"/>
        <charset val="238"/>
      </rPr>
      <t xml:space="preserve"> </t>
    </r>
  </si>
  <si>
    <t>51111</t>
  </si>
  <si>
    <t>Vlastiti izvori - materijalna i nematerijalna imovina</t>
  </si>
  <si>
    <t>51112</t>
  </si>
  <si>
    <t>Vlastiti izvori - sanacija i privatizacija</t>
  </si>
  <si>
    <t>51113</t>
  </si>
  <si>
    <t>Vlastiti izvori - FOD</t>
  </si>
  <si>
    <t>52212</t>
  </si>
  <si>
    <t>Višak prihoda financijske godina - FOD</t>
  </si>
  <si>
    <t>52213</t>
  </si>
  <si>
    <t>Višak prihoda financijske godina - Mandatni poslovi</t>
  </si>
  <si>
    <t>52214</t>
  </si>
  <si>
    <t>Višak prihoda financijske godina - Sanacija institucija</t>
  </si>
  <si>
    <t>52215</t>
  </si>
  <si>
    <t>Preneseni višak prihoda - Sanacija i privatizacija</t>
  </si>
  <si>
    <t>52216</t>
  </si>
  <si>
    <t>Preneseni višak prihoda - FOD</t>
  </si>
  <si>
    <t>52217</t>
  </si>
  <si>
    <t>Preneseni višak prihoda - Mandatni poslovi</t>
  </si>
  <si>
    <t>52218</t>
  </si>
  <si>
    <t>Preneseni višak prihoda - Sanacija institucija</t>
  </si>
  <si>
    <t>52223</t>
  </si>
  <si>
    <t>Manjak prihoda tekuće godine - Sanacija i privatizacija</t>
  </si>
  <si>
    <t>52226</t>
  </si>
  <si>
    <t>Preneseni manjak prihoda - FOD</t>
  </si>
  <si>
    <t>52227</t>
  </si>
  <si>
    <t>Preneseni manjak prihoda - Sanacijski fond</t>
  </si>
  <si>
    <r>
      <t>Razred - 5</t>
    </r>
    <r>
      <rPr>
        <sz val="11"/>
        <rFont val="Arial"/>
        <family val="2"/>
        <charset val="238"/>
      </rPr>
      <t xml:space="preserve"> </t>
    </r>
  </si>
  <si>
    <t>61413</t>
  </si>
  <si>
    <t>SPV - neprihodujući plasmani</t>
  </si>
  <si>
    <t>61512</t>
  </si>
  <si>
    <t>Glumina banka d.d. (potraživanje iz stečajne mase)</t>
  </si>
  <si>
    <t>61513</t>
  </si>
  <si>
    <t>Mediteranska štedionica</t>
  </si>
  <si>
    <t>61514</t>
  </si>
  <si>
    <t>Ilirija banka</t>
  </si>
  <si>
    <t>6153111</t>
  </si>
  <si>
    <t>Glumina banka - dionice C</t>
  </si>
  <si>
    <t>6153112</t>
  </si>
  <si>
    <t>Glumina banka - uložena revizija</t>
  </si>
  <si>
    <t>6153113</t>
  </si>
  <si>
    <t>Dinder - GBO</t>
  </si>
  <si>
    <t>6153115</t>
  </si>
  <si>
    <t>Kujavić - GBO</t>
  </si>
  <si>
    <t>6153117</t>
  </si>
  <si>
    <t>Revidikon - Komercijalna banka</t>
  </si>
  <si>
    <t>6153120</t>
  </si>
  <si>
    <t>LJ. Jurišić - Glumina banka</t>
  </si>
  <si>
    <t>6153127</t>
  </si>
  <si>
    <t>M. Kristijan Žuljević - Glumina banka</t>
  </si>
  <si>
    <t>6153128</t>
  </si>
  <si>
    <t>N. Pajić - AOB</t>
  </si>
  <si>
    <t>6153130</t>
  </si>
  <si>
    <t>Metro Kon - Gradska banka Osijek</t>
  </si>
  <si>
    <t>62413</t>
  </si>
  <si>
    <t>62512</t>
  </si>
  <si>
    <t>62513</t>
  </si>
  <si>
    <t>Mediteran štedionica d.d.</t>
  </si>
  <si>
    <t>62514</t>
  </si>
  <si>
    <t>6253111</t>
  </si>
  <si>
    <t>6253112</t>
  </si>
  <si>
    <t>6253113</t>
  </si>
  <si>
    <t>6253115</t>
  </si>
  <si>
    <t>6253117</t>
  </si>
  <si>
    <t>6253120</t>
  </si>
  <si>
    <t>Lj. Jurišić - Glumina banka</t>
  </si>
  <si>
    <t>6253127</t>
  </si>
  <si>
    <t>6253128</t>
  </si>
  <si>
    <t>Nedjeljko Pajić - AOB</t>
  </si>
  <si>
    <t>6253130</t>
  </si>
  <si>
    <r>
      <t>Razred - 6</t>
    </r>
    <r>
      <rPr>
        <sz val="11"/>
        <rFont val="Arial"/>
        <family val="2"/>
        <charset val="238"/>
      </rPr>
      <t xml:space="preserve"> </t>
    </r>
  </si>
  <si>
    <t>=ukupna!K246</t>
  </si>
  <si>
    <r>
      <t>23.08.2019 12:20:42</t>
    </r>
    <r>
      <rPr>
        <sz val="12"/>
        <rFont val="Arial"/>
        <family val="2"/>
      </rPr>
      <t xml:space="preserve"> </t>
    </r>
  </si>
  <si>
    <t>Troškovi izgubljenih sporova</t>
  </si>
  <si>
    <r>
      <t>23.08.2019 12:25:25</t>
    </r>
    <r>
      <rPr>
        <sz val="12"/>
        <rFont val="Arial"/>
        <family val="2"/>
      </rPr>
      <t xml:space="preserve"> </t>
    </r>
  </si>
  <si>
    <r>
      <t>Razred - 0</t>
    </r>
    <r>
      <rPr>
        <sz val="11"/>
        <rFont val="Arial"/>
        <family val="2"/>
      </rPr>
      <t xml:space="preserve"> </t>
    </r>
  </si>
  <si>
    <r>
      <t>Razred - 1</t>
    </r>
    <r>
      <rPr>
        <sz val="11"/>
        <rFont val="Arial"/>
        <family val="2"/>
      </rPr>
      <t xml:space="preserve"> </t>
    </r>
  </si>
  <si>
    <r>
      <t>Razred - 2</t>
    </r>
    <r>
      <rPr>
        <sz val="11"/>
        <rFont val="Arial"/>
        <family val="2"/>
      </rPr>
      <t xml:space="preserve"> </t>
    </r>
  </si>
  <si>
    <r>
      <t>Razred - 5</t>
    </r>
    <r>
      <rPr>
        <sz val="11"/>
        <rFont val="Arial"/>
        <family val="2"/>
      </rPr>
      <t xml:space="preserve"> </t>
    </r>
  </si>
  <si>
    <r>
      <t>Razred - 6</t>
    </r>
    <r>
      <rPr>
        <sz val="11"/>
        <rFont val="Arial"/>
        <family val="2"/>
      </rPr>
      <t xml:space="preserve"> </t>
    </r>
  </si>
  <si>
    <t>Bruto bilanca</t>
  </si>
  <si>
    <r>
      <t xml:space="preserve"> </t>
    </r>
    <r>
      <rPr>
        <b/>
        <sz val="9"/>
        <rFont val="Arial"/>
        <family val="2"/>
      </rPr>
      <t>Razred - 0</t>
    </r>
  </si>
  <si>
    <r>
      <t xml:space="preserve"> </t>
    </r>
    <r>
      <rPr>
        <b/>
        <sz val="9"/>
        <rFont val="Arial"/>
        <family val="2"/>
      </rPr>
      <t>Razred - 1</t>
    </r>
  </si>
  <si>
    <r>
      <t xml:space="preserve"> </t>
    </r>
    <r>
      <rPr>
        <b/>
        <sz val="9"/>
        <rFont val="Arial"/>
        <family val="2"/>
      </rPr>
      <t>Razred - 2</t>
    </r>
  </si>
  <si>
    <r>
      <t xml:space="preserve"> </t>
    </r>
    <r>
      <rPr>
        <b/>
        <sz val="9"/>
        <rFont val="Arial"/>
        <family val="2"/>
      </rPr>
      <t>Razred - 3</t>
    </r>
  </si>
  <si>
    <r>
      <t xml:space="preserve"> </t>
    </r>
    <r>
      <rPr>
        <b/>
        <sz val="9"/>
        <rFont val="Arial"/>
        <family val="2"/>
      </rPr>
      <t>Razred - 4</t>
    </r>
  </si>
  <si>
    <r>
      <t xml:space="preserve"> </t>
    </r>
    <r>
      <rPr>
        <b/>
        <sz val="9"/>
        <rFont val="Arial"/>
        <family val="2"/>
      </rPr>
      <t>Razred - 5</t>
    </r>
  </si>
  <si>
    <t>UKUPNO:</t>
  </si>
  <si>
    <r>
      <t>23.08.2019 12:23:47</t>
    </r>
    <r>
      <rPr>
        <sz val="12"/>
        <rFont val="Arial"/>
        <family val="2"/>
        <charset val="238"/>
      </rPr>
      <t xml:space="preserve"> </t>
    </r>
  </si>
  <si>
    <r>
      <t>23.08.2019 12:22:21</t>
    </r>
    <r>
      <rPr>
        <sz val="12"/>
        <rFont val="Arial"/>
        <family val="2"/>
        <charset val="238"/>
      </rPr>
      <t xml:space="preserve"> </t>
    </r>
  </si>
  <si>
    <r>
      <t>01.01.2019-31.08.2019</t>
    </r>
    <r>
      <rPr>
        <sz val="12"/>
        <rFont val="Arial"/>
        <family val="2"/>
      </rPr>
      <t xml:space="preserve"> </t>
    </r>
  </si>
  <si>
    <r>
      <t>17.09.2019 0:34:37</t>
    </r>
    <r>
      <rPr>
        <sz val="12"/>
        <rFont val="Arial"/>
        <family val="2"/>
      </rPr>
      <t xml:space="preserve"> </t>
    </r>
  </si>
  <si>
    <t>44341</t>
  </si>
  <si>
    <t>Troškovi opomena</t>
  </si>
  <si>
    <r>
      <t>17.09.2019 0:38:20</t>
    </r>
    <r>
      <rPr>
        <sz val="12"/>
        <rFont val="Arial"/>
        <family val="2"/>
      </rPr>
      <t xml:space="preserve"> </t>
    </r>
  </si>
  <si>
    <r>
      <t>300 - Mandatni poslovi</t>
    </r>
    <r>
      <rPr>
        <sz val="12"/>
        <rFont val="Arial"/>
        <family val="2"/>
      </rPr>
      <t xml:space="preserve"> </t>
    </r>
  </si>
  <si>
    <r>
      <t>01.01.2019-31.08.2019</t>
    </r>
    <r>
      <rPr>
        <sz val="12"/>
        <rFont val="Arial"/>
        <family val="2"/>
        <charset val="238"/>
      </rPr>
      <t xml:space="preserve"> </t>
    </r>
  </si>
  <si>
    <r>
      <t>17.09.2019 0:32:31</t>
    </r>
    <r>
      <rPr>
        <sz val="12"/>
        <rFont val="Arial"/>
        <family val="2"/>
        <charset val="238"/>
      </rPr>
      <t xml:space="preserve"> </t>
    </r>
  </si>
  <si>
    <r>
      <t>100 - Osiguranje depozita</t>
    </r>
    <r>
      <rPr>
        <sz val="12"/>
        <rFont val="Arial"/>
        <family val="2"/>
        <charset val="238"/>
      </rPr>
      <t xml:space="preserve"> </t>
    </r>
  </si>
  <si>
    <t>Prihodi od premija na osigurane depozite</t>
  </si>
  <si>
    <r>
      <t>17.09.2019 0:39:28</t>
    </r>
    <r>
      <rPr>
        <sz val="12"/>
        <rFont val="Arial"/>
        <family val="2"/>
        <charset val="238"/>
      </rPr>
      <t xml:space="preserve"> </t>
    </r>
  </si>
  <si>
    <t>111127</t>
  </si>
  <si>
    <t>Devizni račun CB - CHF</t>
  </si>
  <si>
    <t>Predujam za Ana Marija Maksić</t>
  </si>
  <si>
    <r>
      <t xml:space="preserve"> </t>
    </r>
    <r>
      <rPr>
        <b/>
        <sz val="9"/>
        <rFont val="Arial"/>
        <family val="2"/>
        <charset val="238"/>
      </rPr>
      <t>Razred - 0</t>
    </r>
  </si>
  <si>
    <r>
      <t xml:space="preserve"> </t>
    </r>
    <r>
      <rPr>
        <b/>
        <sz val="9"/>
        <rFont val="Arial"/>
        <family val="2"/>
        <charset val="238"/>
      </rPr>
      <t>Razred - 1</t>
    </r>
  </si>
  <si>
    <r>
      <t xml:space="preserve"> </t>
    </r>
    <r>
      <rPr>
        <b/>
        <sz val="9"/>
        <rFont val="Arial"/>
        <family val="2"/>
        <charset val="238"/>
      </rPr>
      <t>Razred - 2</t>
    </r>
  </si>
  <si>
    <r>
      <t xml:space="preserve"> </t>
    </r>
    <r>
      <rPr>
        <b/>
        <sz val="9"/>
        <rFont val="Arial"/>
        <family val="2"/>
        <charset val="238"/>
      </rPr>
      <t>Razred - 3</t>
    </r>
  </si>
  <si>
    <r>
      <t xml:space="preserve"> </t>
    </r>
    <r>
      <rPr>
        <b/>
        <sz val="9"/>
        <rFont val="Arial"/>
        <family val="2"/>
        <charset val="238"/>
      </rPr>
      <t>Razred - 4</t>
    </r>
  </si>
  <si>
    <r>
      <t xml:space="preserve"> </t>
    </r>
    <r>
      <rPr>
        <b/>
        <sz val="9"/>
        <rFont val="Arial"/>
        <family val="2"/>
        <charset val="238"/>
      </rPr>
      <t>Razred - 5</t>
    </r>
  </si>
  <si>
    <r>
      <t>01.01.2019-30.09.2019</t>
    </r>
    <r>
      <rPr>
        <sz val="12"/>
        <rFont val="Arial"/>
        <family val="2"/>
      </rPr>
      <t xml:space="preserve"> </t>
    </r>
  </si>
  <si>
    <r>
      <t>14.10.2019 10:40:13</t>
    </r>
    <r>
      <rPr>
        <sz val="12"/>
        <rFont val="Arial"/>
        <family val="2"/>
      </rPr>
      <t xml:space="preserve"> </t>
    </r>
  </si>
  <si>
    <t>24113</t>
  </si>
  <si>
    <t>Obveze za neto plaću zaposlenih-dodatak za topli obrok</t>
  </si>
  <si>
    <r>
      <t>14.10.2019 13:59:50</t>
    </r>
    <r>
      <rPr>
        <sz val="12"/>
        <rFont val="Arial"/>
        <family val="2"/>
      </rPr>
      <t xml:space="preserve"> </t>
    </r>
  </si>
  <si>
    <r>
      <t>01.01.2019-30.09.2019</t>
    </r>
    <r>
      <rPr>
        <sz val="12"/>
        <rFont val="Arial"/>
        <family val="2"/>
        <charset val="238"/>
      </rPr>
      <t xml:space="preserve"> </t>
    </r>
  </si>
  <si>
    <r>
      <t>14.10.2019 14:02:55</t>
    </r>
    <r>
      <rPr>
        <sz val="12"/>
        <rFont val="Arial"/>
        <family val="2"/>
        <charset val="238"/>
      </rPr>
      <t xml:space="preserve"> </t>
    </r>
  </si>
  <si>
    <r>
      <t>14.10.2019 14:04:18</t>
    </r>
    <r>
      <rPr>
        <sz val="12"/>
        <rFont val="Arial"/>
        <family val="2"/>
        <charset val="238"/>
      </rPr>
      <t xml:space="preserve"> </t>
    </r>
  </si>
  <si>
    <t>Doprinos za MO za beneficirani staž (I. i II. stup)</t>
  </si>
  <si>
    <t>41330</t>
  </si>
  <si>
    <r>
      <t>01.01.2019-31.10.2019</t>
    </r>
    <r>
      <rPr>
        <sz val="12"/>
        <rFont val="Arial"/>
        <family val="2"/>
        <charset val="238"/>
      </rPr>
      <t xml:space="preserve"> </t>
    </r>
  </si>
  <si>
    <r>
      <t>18.11.2019 13:45:49</t>
    </r>
    <r>
      <rPr>
        <sz val="12"/>
        <rFont val="Arial"/>
        <family val="2"/>
      </rPr>
      <t xml:space="preserve"> </t>
    </r>
  </si>
  <si>
    <r>
      <t>01.01.2019-31.10.2019</t>
    </r>
    <r>
      <rPr>
        <sz val="12"/>
        <rFont val="Arial"/>
        <family val="2"/>
      </rPr>
      <t xml:space="preserve"> </t>
    </r>
  </si>
  <si>
    <r>
      <t>18.11.2019 13:47:27</t>
    </r>
    <r>
      <rPr>
        <sz val="12"/>
        <rFont val="Arial"/>
        <family val="2"/>
        <charset val="238"/>
      </rPr>
      <t xml:space="preserve"> </t>
    </r>
  </si>
  <si>
    <r>
      <t>18.11.2019 13:33:08</t>
    </r>
    <r>
      <rPr>
        <sz val="12"/>
        <rFont val="Arial"/>
        <family val="2"/>
      </rPr>
      <t xml:space="preserve"> </t>
    </r>
  </si>
  <si>
    <t>2150</t>
  </si>
  <si>
    <t>Obveze prema izdavateljima kreditnih kartica (analitika prema kartičarima)</t>
  </si>
  <si>
    <t>2224</t>
  </si>
  <si>
    <t>Dobavljači fizičke osobe s osnove ugovora o djelu i akviziterstva</t>
  </si>
  <si>
    <t>2414</t>
  </si>
  <si>
    <t>Obveze za porez i prirez na dohodak iz plaća</t>
  </si>
  <si>
    <t>24270</t>
  </si>
  <si>
    <t>Doprinos za MO I. stup</t>
  </si>
  <si>
    <t>24271</t>
  </si>
  <si>
    <t>Doprinos za MO II. stup</t>
  </si>
  <si>
    <t>24272</t>
  </si>
  <si>
    <t>Doprinos za zdravstveno osiguranje na honorar</t>
  </si>
  <si>
    <t>A4001</t>
  </si>
  <si>
    <t>ULAGANJA U VRIJEDNOSNE PAPIRE</t>
  </si>
  <si>
    <r>
      <t>01.01.2019-30.11.2019</t>
    </r>
    <r>
      <rPr>
        <sz val="12"/>
        <rFont val="Arial"/>
        <family val="2"/>
      </rPr>
      <t xml:space="preserve"> </t>
    </r>
  </si>
  <si>
    <r>
      <t>12.12.2019 18:10:43</t>
    </r>
    <r>
      <rPr>
        <sz val="12"/>
        <rFont val="Arial"/>
        <family val="2"/>
      </rPr>
      <t xml:space="preserve"> </t>
    </r>
  </si>
  <si>
    <r>
      <t>01.01.2019-30.11.2019</t>
    </r>
    <r>
      <rPr>
        <sz val="12"/>
        <rFont val="Arial"/>
        <family val="2"/>
        <charset val="238"/>
      </rPr>
      <t xml:space="preserve"> </t>
    </r>
  </si>
  <si>
    <r>
      <t>12.12.2019 18:06:21</t>
    </r>
    <r>
      <rPr>
        <sz val="12"/>
        <rFont val="Arial"/>
        <family val="2"/>
        <charset val="238"/>
      </rPr>
      <t xml:space="preserve"> </t>
    </r>
  </si>
  <si>
    <t>111133</t>
  </si>
  <si>
    <t>Transakcijski račun u OTP</t>
  </si>
  <si>
    <t>12912</t>
  </si>
  <si>
    <t>Potraživanja od institucija za povrat poreza i prireze</t>
  </si>
  <si>
    <t>1293129</t>
  </si>
  <si>
    <t>Predujam za Branka Križanić</t>
  </si>
  <si>
    <t>2315</t>
  </si>
  <si>
    <t>Obveze za nadoknadu troškova (refundacije)</t>
  </si>
  <si>
    <t>4243</t>
  </si>
  <si>
    <t>Naknade ostalih troškova</t>
  </si>
  <si>
    <r>
      <t>12.12.2019 18:09:28</t>
    </r>
    <r>
      <rPr>
        <sz val="12"/>
        <rFont val="Arial"/>
        <family val="2"/>
        <charset val="238"/>
      </rPr>
      <t xml:space="preserve"> </t>
    </r>
  </si>
  <si>
    <r>
      <t>12.12.2019 18:07:57</t>
    </r>
    <r>
      <rPr>
        <sz val="12"/>
        <rFont val="Arial"/>
        <family val="2"/>
        <charset val="238"/>
      </rPr>
      <t xml:space="preserve"> </t>
    </r>
  </si>
  <si>
    <t>OD11</t>
  </si>
  <si>
    <t>IZVRŠENJE
2018.</t>
  </si>
  <si>
    <t>IZVORNI PLAN 2019.</t>
  </si>
  <si>
    <t>IZVRŠENJE 
2019.</t>
  </si>
  <si>
    <t>5=4/2*100</t>
  </si>
  <si>
    <t>6=4/3*100</t>
  </si>
  <si>
    <t>INDEKS</t>
  </si>
  <si>
    <t>BROJČANA OZNAKA I NAZIV</t>
  </si>
  <si>
    <t>4=3/2*100</t>
  </si>
  <si>
    <t xml:space="preserve">IZVRŠENJE FINANCIJSKOG PLANA DRŽAVNE AGENCIJE ZA OSIGURANJE ŠTEDNIH ULOGA I SANACIJU BANAKA ZA 2019. GODINU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</si>
</sst>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yyyy\.mm\.dd"/>
    <numFmt numFmtId="165" formatCode="_-* #,##0\ _k_n_-;\-* #,##0\ _k_n_-;_-* &quot;-&quot;??\ _k_n_-;_-@_-"/>
  </numFmts>
  <fonts count="72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indexed="8"/>
      <name val="Arial"/>
      <family val="2"/>
      <charset val="238"/>
    </font>
    <font>
      <b/>
      <i/>
      <sz val="9.85"/>
      <color indexed="8"/>
      <name val="Times New Roman"/>
      <family val="1"/>
      <charset val="238"/>
    </font>
    <font>
      <sz val="10"/>
      <color indexed="8"/>
      <name val="MS Sans Serif"/>
      <charset val="238"/>
    </font>
    <font>
      <sz val="10"/>
      <name val="MS Sans Serif"/>
      <charset val="238"/>
    </font>
    <font>
      <sz val="9.85"/>
      <name val="Times New Roman"/>
      <family val="1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MS Sans Serif"/>
      <family val="2"/>
      <charset val="238"/>
    </font>
    <font>
      <b/>
      <i/>
      <sz val="9.85"/>
      <color indexed="8"/>
      <name val="Times New Roman"/>
      <family val="1"/>
    </font>
    <font>
      <sz val="10"/>
      <color indexed="8"/>
      <name val="MS Sans Serif"/>
      <family val="2"/>
      <charset val="238"/>
    </font>
    <font>
      <sz val="10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Times New Roman"/>
      <family val="1"/>
    </font>
    <font>
      <sz val="8"/>
      <color indexed="8"/>
      <name val="Times New Roman"/>
      <family val="1"/>
      <charset val="238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  <charset val="238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.85"/>
      <name val="Times New Roman"/>
      <family val="1"/>
    </font>
    <font>
      <b/>
      <i/>
      <sz val="9.85"/>
      <name val="Times New Roman"/>
      <family val="1"/>
    </font>
    <font>
      <b/>
      <sz val="12"/>
      <name val="Times New Roman"/>
      <family val="1"/>
      <charset val="238"/>
    </font>
    <font>
      <i/>
      <sz val="9.85"/>
      <name val="Times New Roman"/>
      <family val="1"/>
    </font>
    <font>
      <b/>
      <sz val="8"/>
      <name val="Times New Roman"/>
      <family val="1"/>
      <charset val="238"/>
    </font>
  </fonts>
  <fills count="5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4EC3B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6" fillId="0" borderId="0"/>
    <xf numFmtId="0" fontId="25" fillId="0" borderId="0"/>
    <xf numFmtId="0" fontId="23" fillId="0" borderId="0"/>
    <xf numFmtId="43" fontId="25" fillId="0" borderId="0" applyFont="0" applyFill="0" applyBorder="0" applyAlignment="0" applyProtection="0"/>
    <xf numFmtId="0" fontId="37" fillId="0" borderId="0"/>
    <xf numFmtId="0" fontId="44" fillId="0" borderId="0"/>
  </cellStyleXfs>
  <cellXfs count="576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/>
    <xf numFmtId="0" fontId="1" fillId="0" borderId="0" xfId="0" quotePrefix="1" applyFont="1" applyBorder="1" applyAlignment="1"/>
    <xf numFmtId="3" fontId="20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/>
    <xf numFmtId="0" fontId="16" fillId="0" borderId="0" xfId="0" quotePrefix="1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3" fontId="14" fillId="0" borderId="1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15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/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3" fontId="1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wrapText="1"/>
    </xf>
    <xf numFmtId="3" fontId="14" fillId="0" borderId="0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4" fontId="28" fillId="3" borderId="0" xfId="0" applyNumberFormat="1" applyFont="1" applyFill="1" applyBorder="1" applyAlignment="1" applyProtection="1"/>
    <xf numFmtId="3" fontId="29" fillId="3" borderId="0" xfId="0" applyNumberFormat="1" applyFont="1" applyFill="1" applyBorder="1" applyAlignment="1" applyProtection="1"/>
    <xf numFmtId="3" fontId="28" fillId="3" borderId="0" xfId="0" applyNumberFormat="1" applyFont="1" applyFill="1" applyBorder="1" applyAlignment="1" applyProtection="1"/>
    <xf numFmtId="0" fontId="28" fillId="3" borderId="0" xfId="0" applyFont="1" applyFill="1" applyBorder="1" applyAlignment="1">
      <alignment horizontal="left"/>
    </xf>
    <xf numFmtId="0" fontId="4" fillId="0" borderId="0" xfId="2" quotePrefix="1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/>
    <xf numFmtId="1" fontId="13" fillId="0" borderId="0" xfId="0" applyNumberFormat="1" applyFont="1" applyFill="1" applyBorder="1" applyAlignment="1" applyProtection="1"/>
    <xf numFmtId="0" fontId="1" fillId="0" borderId="0" xfId="2" quotePrefix="1" applyFont="1" applyBorder="1" applyAlignment="1">
      <alignment horizontal="left" wrapText="1"/>
    </xf>
    <xf numFmtId="4" fontId="13" fillId="0" borderId="0" xfId="0" applyNumberFormat="1" applyFont="1" applyFill="1" applyBorder="1" applyAlignment="1" applyProtection="1"/>
    <xf numFmtId="0" fontId="28" fillId="3" borderId="0" xfId="0" quotePrefix="1" applyFont="1" applyFill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4" fontId="14" fillId="0" borderId="0" xfId="0" applyNumberFormat="1" applyFont="1" applyFill="1" applyBorder="1" applyAlignment="1" applyProtection="1"/>
    <xf numFmtId="0" fontId="15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4" fontId="2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/>
    </xf>
    <xf numFmtId="0" fontId="30" fillId="0" borderId="0" xfId="0" applyNumberFormat="1" applyFont="1" applyFill="1" applyBorder="1" applyAlignment="1" applyProtection="1"/>
    <xf numFmtId="4" fontId="28" fillId="3" borderId="0" xfId="0" applyNumberFormat="1" applyFont="1" applyFill="1" applyBorder="1" applyAlignment="1">
      <alignment horizontal="right"/>
    </xf>
    <xf numFmtId="0" fontId="16" fillId="0" borderId="0" xfId="0" quotePrefix="1" applyFont="1" applyBorder="1" applyAlignment="1">
      <alignment horizontal="left"/>
    </xf>
    <xf numFmtId="0" fontId="4" fillId="0" borderId="0" xfId="0" applyFont="1" applyBorder="1" applyAlignment="1"/>
    <xf numFmtId="0" fontId="16" fillId="0" borderId="0" xfId="0" applyFont="1" applyFill="1" applyBorder="1" applyAlignment="1">
      <alignment horizontal="left"/>
    </xf>
    <xf numFmtId="3" fontId="1" fillId="0" borderId="0" xfId="0" applyNumberFormat="1" applyFont="1" applyFill="1" applyAlignment="1"/>
    <xf numFmtId="0" fontId="1" fillId="0" borderId="0" xfId="0" quotePrefix="1" applyFont="1" applyBorder="1" applyAlignment="1">
      <alignment horizontal="left" wrapText="1"/>
    </xf>
    <xf numFmtId="0" fontId="7" fillId="0" borderId="0" xfId="0" applyFont="1" applyAlignment="1"/>
    <xf numFmtId="0" fontId="31" fillId="0" borderId="0" xfId="0" applyFont="1" applyAlignment="1">
      <alignment horizontal="left"/>
    </xf>
    <xf numFmtId="0" fontId="32" fillId="0" borderId="0" xfId="0" applyNumberFormat="1" applyFont="1" applyFill="1" applyBorder="1" applyAlignment="1" applyProtection="1"/>
    <xf numFmtId="0" fontId="4" fillId="0" borderId="0" xfId="0" quotePrefix="1" applyFont="1" applyBorder="1" applyAlignment="1"/>
    <xf numFmtId="0" fontId="8" fillId="0" borderId="0" xfId="0" applyNumberFormat="1" applyFont="1" applyFill="1" applyBorder="1" applyAlignment="1" applyProtection="1">
      <alignment wrapText="1"/>
    </xf>
    <xf numFmtId="3" fontId="29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19" fillId="0" borderId="0" xfId="0" quotePrefix="1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/>
    <xf numFmtId="4" fontId="34" fillId="0" borderId="0" xfId="0" applyNumberFormat="1" applyFont="1" applyBorder="1" applyAlignment="1">
      <alignment horizontal="right" vertical="center" wrapText="1"/>
    </xf>
    <xf numFmtId="3" fontId="34" fillId="0" borderId="0" xfId="0" applyNumberFormat="1" applyFont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164" fontId="36" fillId="0" borderId="1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37" fillId="0" borderId="0" xfId="5"/>
    <xf numFmtId="49" fontId="39" fillId="0" borderId="0" xfId="5" applyNumberFormat="1" applyFont="1" applyBorder="1" applyAlignment="1">
      <alignment horizontal="right" vertical="top"/>
    </xf>
    <xf numFmtId="49" fontId="37" fillId="0" borderId="0" xfId="5" applyNumberFormat="1" applyFont="1" applyBorder="1" applyAlignment="1">
      <alignment horizontal="left" vertical="top"/>
    </xf>
    <xf numFmtId="49" fontId="37" fillId="0" borderId="0" xfId="5" applyNumberFormat="1" applyFont="1" applyBorder="1" applyAlignment="1">
      <alignment vertical="top"/>
    </xf>
    <xf numFmtId="49" fontId="42" fillId="4" borderId="7" xfId="5" applyNumberFormat="1" applyFont="1" applyFill="1" applyBorder="1" applyAlignment="1">
      <alignment horizontal="center" vertical="top" wrapText="1"/>
    </xf>
    <xf numFmtId="49" fontId="42" fillId="0" borderId="0" xfId="5" applyNumberFormat="1" applyFont="1" applyBorder="1" applyAlignment="1">
      <alignment horizontal="left" vertical="top"/>
    </xf>
    <xf numFmtId="4" fontId="42" fillId="0" borderId="0" xfId="5" applyNumberFormat="1" applyFont="1" applyBorder="1" applyAlignment="1">
      <alignment horizontal="right" vertical="top"/>
    </xf>
    <xf numFmtId="4" fontId="42" fillId="0" borderId="7" xfId="5" applyNumberFormat="1" applyFont="1" applyBorder="1" applyAlignment="1">
      <alignment horizontal="right" vertical="top"/>
    </xf>
    <xf numFmtId="4" fontId="37" fillId="0" borderId="0" xfId="5" applyNumberFormat="1"/>
    <xf numFmtId="0" fontId="44" fillId="0" borderId="0" xfId="6"/>
    <xf numFmtId="49" fontId="46" fillId="0" borderId="0" xfId="6" applyNumberFormat="1" applyFont="1" applyBorder="1" applyAlignment="1">
      <alignment horizontal="right" vertical="top"/>
    </xf>
    <xf numFmtId="49" fontId="44" fillId="0" borderId="0" xfId="6" applyNumberFormat="1" applyFont="1" applyBorder="1" applyAlignment="1">
      <alignment horizontal="left" vertical="top"/>
    </xf>
    <xf numFmtId="49" fontId="44" fillId="0" borderId="0" xfId="6" applyNumberFormat="1" applyFont="1" applyBorder="1" applyAlignment="1">
      <alignment vertical="top"/>
    </xf>
    <xf numFmtId="49" fontId="49" fillId="0" borderId="0" xfId="6" applyNumberFormat="1" applyFont="1" applyBorder="1" applyAlignment="1">
      <alignment horizontal="left" vertical="top"/>
    </xf>
    <xf numFmtId="4" fontId="49" fillId="0" borderId="0" xfId="6" applyNumberFormat="1" applyFont="1" applyBorder="1" applyAlignment="1">
      <alignment horizontal="right" vertical="top"/>
    </xf>
    <xf numFmtId="4" fontId="49" fillId="0" borderId="7" xfId="6" applyNumberFormat="1" applyFont="1" applyBorder="1" applyAlignment="1">
      <alignment horizontal="right" vertical="top"/>
    </xf>
    <xf numFmtId="49" fontId="49" fillId="4" borderId="7" xfId="6" applyNumberFormat="1" applyFont="1" applyFill="1" applyBorder="1" applyAlignment="1">
      <alignment horizontal="center" vertical="top" wrapText="1"/>
    </xf>
    <xf numFmtId="4" fontId="42" fillId="2" borderId="0" xfId="5" applyNumberFormat="1" applyFont="1" applyFill="1" applyBorder="1" applyAlignment="1">
      <alignment horizontal="right" vertical="top"/>
    </xf>
    <xf numFmtId="43" fontId="37" fillId="0" borderId="0" xfId="4" applyFont="1" applyBorder="1" applyAlignment="1">
      <alignment vertical="top"/>
    </xf>
    <xf numFmtId="49" fontId="37" fillId="0" borderId="0" xfId="4" applyNumberFormat="1" applyFont="1" applyBorder="1" applyAlignment="1">
      <alignment vertical="top"/>
    </xf>
    <xf numFmtId="49" fontId="42" fillId="2" borderId="0" xfId="5" applyNumberFormat="1" applyFont="1" applyFill="1" applyBorder="1" applyAlignment="1">
      <alignment horizontal="left" vertical="top"/>
    </xf>
    <xf numFmtId="0" fontId="37" fillId="2" borderId="0" xfId="5" applyFill="1"/>
    <xf numFmtId="49" fontId="42" fillId="5" borderId="0" xfId="5" applyNumberFormat="1" applyFont="1" applyFill="1" applyBorder="1" applyAlignment="1">
      <alignment horizontal="left" vertical="top"/>
    </xf>
    <xf numFmtId="4" fontId="42" fillId="5" borderId="0" xfId="5" applyNumberFormat="1" applyFont="1" applyFill="1" applyBorder="1" applyAlignment="1">
      <alignment horizontal="right" vertical="top"/>
    </xf>
    <xf numFmtId="0" fontId="37" fillId="5" borderId="0" xfId="5" applyFill="1"/>
    <xf numFmtId="49" fontId="49" fillId="5" borderId="0" xfId="6" applyNumberFormat="1" applyFont="1" applyFill="1" applyBorder="1" applyAlignment="1">
      <alignment horizontal="left" vertical="top"/>
    </xf>
    <xf numFmtId="4" fontId="49" fillId="5" borderId="0" xfId="6" applyNumberFormat="1" applyFont="1" applyFill="1" applyBorder="1" applyAlignment="1">
      <alignment horizontal="right" vertical="top"/>
    </xf>
    <xf numFmtId="0" fontId="44" fillId="5" borderId="0" xfId="6" applyFill="1"/>
    <xf numFmtId="4" fontId="44" fillId="0" borderId="0" xfId="6" applyNumberFormat="1"/>
    <xf numFmtId="49" fontId="42" fillId="4" borderId="7" xfId="5" applyNumberFormat="1" applyFont="1" applyFill="1" applyBorder="1" applyAlignment="1">
      <alignment horizontal="center" vertical="top" wrapText="1"/>
    </xf>
    <xf numFmtId="49" fontId="37" fillId="0" borderId="0" xfId="5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44" fillId="0" borderId="0" xfId="6" applyNumberFormat="1" applyFont="1" applyBorder="1" applyAlignment="1">
      <alignment horizontal="left" vertical="top"/>
    </xf>
    <xf numFmtId="49" fontId="37" fillId="0" borderId="0" xfId="5" applyNumberFormat="1" applyFont="1" applyBorder="1" applyAlignment="1">
      <alignment horizontal="left" vertical="top"/>
    </xf>
    <xf numFmtId="49" fontId="42" fillId="4" borderId="7" xfId="5" applyNumberFormat="1" applyFont="1" applyFill="1" applyBorder="1" applyAlignment="1">
      <alignment horizontal="center" vertical="top" wrapText="1"/>
    </xf>
    <xf numFmtId="49" fontId="44" fillId="0" borderId="0" xfId="6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49" fillId="2" borderId="0" xfId="6" applyNumberFormat="1" applyFont="1" applyFill="1" applyBorder="1" applyAlignment="1">
      <alignment horizontal="left" vertical="top"/>
    </xf>
    <xf numFmtId="4" fontId="49" fillId="2" borderId="0" xfId="6" applyNumberFormat="1" applyFont="1" applyFill="1" applyBorder="1" applyAlignment="1">
      <alignment horizontal="right" vertical="top"/>
    </xf>
    <xf numFmtId="0" fontId="44" fillId="2" borderId="0" xfId="6" applyFill="1"/>
    <xf numFmtId="49" fontId="0" fillId="0" borderId="0" xfId="6" applyNumberFormat="1" applyFont="1" applyBorder="1" applyAlignment="1">
      <alignment horizontal="right" vertical="top"/>
    </xf>
    <xf numFmtId="49" fontId="49" fillId="6" borderId="0" xfId="6" applyNumberFormat="1" applyFont="1" applyFill="1" applyBorder="1" applyAlignment="1">
      <alignment horizontal="left" vertical="top"/>
    </xf>
    <xf numFmtId="4" fontId="49" fillId="6" borderId="0" xfId="6" applyNumberFormat="1" applyFont="1" applyFill="1" applyBorder="1" applyAlignment="1">
      <alignment horizontal="right" vertical="top"/>
    </xf>
    <xf numFmtId="0" fontId="44" fillId="6" borderId="0" xfId="6" applyFill="1"/>
    <xf numFmtId="49" fontId="49" fillId="7" borderId="0" xfId="6" applyNumberFormat="1" applyFont="1" applyFill="1" applyBorder="1" applyAlignment="1">
      <alignment horizontal="left" vertical="top"/>
    </xf>
    <xf numFmtId="4" fontId="49" fillId="7" borderId="0" xfId="6" applyNumberFormat="1" applyFont="1" applyFill="1" applyBorder="1" applyAlignment="1">
      <alignment horizontal="right" vertical="top"/>
    </xf>
    <xf numFmtId="0" fontId="44" fillId="7" borderId="0" xfId="6" applyFill="1"/>
    <xf numFmtId="49" fontId="42" fillId="7" borderId="0" xfId="5" applyNumberFormat="1" applyFont="1" applyFill="1" applyBorder="1" applyAlignment="1">
      <alignment horizontal="left" vertical="top"/>
    </xf>
    <xf numFmtId="4" fontId="42" fillId="7" borderId="0" xfId="5" applyNumberFormat="1" applyFont="1" applyFill="1" applyBorder="1" applyAlignment="1">
      <alignment horizontal="right" vertical="top"/>
    </xf>
    <xf numFmtId="0" fontId="37" fillId="7" borderId="0" xfId="5" applyFill="1"/>
    <xf numFmtId="49" fontId="42" fillId="8" borderId="0" xfId="5" applyNumberFormat="1" applyFont="1" applyFill="1" applyBorder="1" applyAlignment="1">
      <alignment horizontal="left" vertical="top"/>
    </xf>
    <xf numFmtId="4" fontId="42" fillId="8" borderId="0" xfId="5" applyNumberFormat="1" applyFont="1" applyFill="1" applyBorder="1" applyAlignment="1">
      <alignment horizontal="right" vertical="top"/>
    </xf>
    <xf numFmtId="0" fontId="37" fillId="8" borderId="0" xfId="5" applyFill="1"/>
    <xf numFmtId="49" fontId="42" fillId="9" borderId="0" xfId="5" applyNumberFormat="1" applyFont="1" applyFill="1" applyBorder="1" applyAlignment="1">
      <alignment horizontal="left" vertical="top"/>
    </xf>
    <xf numFmtId="4" fontId="42" fillId="9" borderId="0" xfId="5" applyNumberFormat="1" applyFont="1" applyFill="1" applyBorder="1" applyAlignment="1">
      <alignment horizontal="right" vertical="top"/>
    </xf>
    <xf numFmtId="0" fontId="37" fillId="9" borderId="0" xfId="5" applyFill="1"/>
    <xf numFmtId="49" fontId="49" fillId="10" borderId="0" xfId="6" applyNumberFormat="1" applyFont="1" applyFill="1" applyBorder="1" applyAlignment="1">
      <alignment horizontal="left" vertical="top"/>
    </xf>
    <xf numFmtId="4" fontId="49" fillId="10" borderId="0" xfId="6" applyNumberFormat="1" applyFont="1" applyFill="1" applyBorder="1" applyAlignment="1">
      <alignment horizontal="right" vertical="top"/>
    </xf>
    <xf numFmtId="49" fontId="49" fillId="11" borderId="0" xfId="6" applyNumberFormat="1" applyFont="1" applyFill="1" applyBorder="1" applyAlignment="1">
      <alignment horizontal="left" vertical="top"/>
    </xf>
    <xf numFmtId="4" fontId="49" fillId="11" borderId="0" xfId="6" applyNumberFormat="1" applyFont="1" applyFill="1" applyBorder="1" applyAlignment="1">
      <alignment horizontal="right" vertical="top"/>
    </xf>
    <xf numFmtId="49" fontId="49" fillId="12" borderId="0" xfId="6" applyNumberFormat="1" applyFont="1" applyFill="1" applyBorder="1" applyAlignment="1">
      <alignment horizontal="left" vertical="top"/>
    </xf>
    <xf numFmtId="4" fontId="49" fillId="12" borderId="0" xfId="6" applyNumberFormat="1" applyFont="1" applyFill="1" applyBorder="1" applyAlignment="1">
      <alignment horizontal="right" vertical="top"/>
    </xf>
    <xf numFmtId="49" fontId="49" fillId="13" borderId="0" xfId="6" applyNumberFormat="1" applyFont="1" applyFill="1" applyBorder="1" applyAlignment="1">
      <alignment horizontal="left" vertical="top"/>
    </xf>
    <xf numFmtId="4" fontId="49" fillId="13" borderId="0" xfId="6" applyNumberFormat="1" applyFont="1" applyFill="1" applyBorder="1" applyAlignment="1">
      <alignment horizontal="right" vertical="top"/>
    </xf>
    <xf numFmtId="49" fontId="42" fillId="0" borderId="0" xfId="5" applyNumberFormat="1" applyFont="1" applyFill="1" applyBorder="1" applyAlignment="1">
      <alignment horizontal="left" vertical="top"/>
    </xf>
    <xf numFmtId="4" fontId="42" fillId="0" borderId="0" xfId="5" applyNumberFormat="1" applyFont="1" applyFill="1" applyBorder="1" applyAlignment="1">
      <alignment horizontal="right" vertical="top"/>
    </xf>
    <xf numFmtId="0" fontId="37" fillId="0" borderId="0" xfId="5" applyFill="1"/>
    <xf numFmtId="49" fontId="42" fillId="11" borderId="0" xfId="5" applyNumberFormat="1" applyFont="1" applyFill="1" applyBorder="1" applyAlignment="1">
      <alignment horizontal="left" vertical="top"/>
    </xf>
    <xf numFmtId="4" fontId="42" fillId="11" borderId="0" xfId="5" applyNumberFormat="1" applyFont="1" applyFill="1" applyBorder="1" applyAlignment="1">
      <alignment horizontal="right" vertical="top"/>
    </xf>
    <xf numFmtId="49" fontId="42" fillId="14" borderId="0" xfId="5" applyNumberFormat="1" applyFont="1" applyFill="1" applyBorder="1" applyAlignment="1">
      <alignment horizontal="left" vertical="top"/>
    </xf>
    <xf numFmtId="4" fontId="42" fillId="14" borderId="0" xfId="5" applyNumberFormat="1" applyFont="1" applyFill="1" applyBorder="1" applyAlignment="1">
      <alignment horizontal="right" vertical="top"/>
    </xf>
    <xf numFmtId="49" fontId="51" fillId="4" borderId="7" xfId="5" applyNumberFormat="1" applyFont="1" applyFill="1" applyBorder="1" applyAlignment="1">
      <alignment horizontal="center" vertical="top" wrapText="1"/>
    </xf>
    <xf numFmtId="49" fontId="51" fillId="0" borderId="0" xfId="5" applyNumberFormat="1" applyFont="1" applyBorder="1" applyAlignment="1">
      <alignment horizontal="left" vertical="top"/>
    </xf>
    <xf numFmtId="49" fontId="41" fillId="0" borderId="0" xfId="5" applyNumberFormat="1" applyFont="1" applyBorder="1" applyAlignment="1">
      <alignment horizontal="left" vertical="top"/>
    </xf>
    <xf numFmtId="4" fontId="51" fillId="0" borderId="0" xfId="5" applyNumberFormat="1" applyFont="1" applyBorder="1" applyAlignment="1">
      <alignment horizontal="right" vertical="top"/>
    </xf>
    <xf numFmtId="49" fontId="51" fillId="0" borderId="6" xfId="5" applyNumberFormat="1" applyFont="1" applyBorder="1" applyAlignment="1">
      <alignment horizontal="left" vertical="top"/>
    </xf>
    <xf numFmtId="49" fontId="52" fillId="0" borderId="0" xfId="5" applyNumberFormat="1" applyFont="1" applyBorder="1" applyAlignment="1">
      <alignment horizontal="right" vertical="top"/>
    </xf>
    <xf numFmtId="49" fontId="49" fillId="14" borderId="0" xfId="6" applyNumberFormat="1" applyFont="1" applyFill="1" applyBorder="1" applyAlignment="1">
      <alignment horizontal="left" vertical="top"/>
    </xf>
    <xf numFmtId="4" fontId="49" fillId="14" borderId="0" xfId="6" applyNumberFormat="1" applyFont="1" applyFill="1" applyBorder="1" applyAlignment="1">
      <alignment horizontal="right" vertical="top"/>
    </xf>
    <xf numFmtId="0" fontId="44" fillId="14" borderId="0" xfId="6" applyFill="1"/>
    <xf numFmtId="49" fontId="42" fillId="15" borderId="0" xfId="5" applyNumberFormat="1" applyFont="1" applyFill="1" applyBorder="1" applyAlignment="1">
      <alignment horizontal="left" vertical="top"/>
    </xf>
    <xf numFmtId="4" fontId="42" fillId="15" borderId="0" xfId="5" applyNumberFormat="1" applyFont="1" applyFill="1" applyBorder="1" applyAlignment="1">
      <alignment horizontal="right" vertical="top"/>
    </xf>
    <xf numFmtId="49" fontId="42" fillId="16" borderId="0" xfId="5" applyNumberFormat="1" applyFont="1" applyFill="1" applyBorder="1" applyAlignment="1">
      <alignment horizontal="left" vertical="top"/>
    </xf>
    <xf numFmtId="4" fontId="42" fillId="16" borderId="0" xfId="5" applyNumberFormat="1" applyFont="1" applyFill="1" applyBorder="1" applyAlignment="1">
      <alignment horizontal="right" vertical="top"/>
    </xf>
    <xf numFmtId="49" fontId="42" fillId="17" borderId="0" xfId="5" applyNumberFormat="1" applyFont="1" applyFill="1" applyBorder="1" applyAlignment="1">
      <alignment horizontal="left" vertical="top"/>
    </xf>
    <xf numFmtId="4" fontId="42" fillId="17" borderId="0" xfId="5" applyNumberFormat="1" applyFont="1" applyFill="1" applyBorder="1" applyAlignment="1">
      <alignment horizontal="right" vertical="top"/>
    </xf>
    <xf numFmtId="49" fontId="42" fillId="12" borderId="0" xfId="5" applyNumberFormat="1" applyFont="1" applyFill="1" applyBorder="1" applyAlignment="1">
      <alignment horizontal="left" vertical="top"/>
    </xf>
    <xf numFmtId="4" fontId="42" fillId="12" borderId="0" xfId="5" applyNumberFormat="1" applyFont="1" applyFill="1" applyBorder="1" applyAlignment="1">
      <alignment horizontal="right" vertical="top"/>
    </xf>
    <xf numFmtId="49" fontId="49" fillId="17" borderId="0" xfId="6" applyNumberFormat="1" applyFont="1" applyFill="1" applyBorder="1" applyAlignment="1">
      <alignment horizontal="left" vertical="top"/>
    </xf>
    <xf numFmtId="4" fontId="49" fillId="17" borderId="0" xfId="6" applyNumberFormat="1" applyFont="1" applyFill="1" applyBorder="1" applyAlignment="1">
      <alignment horizontal="right" vertical="top"/>
    </xf>
    <xf numFmtId="49" fontId="49" fillId="16" borderId="0" xfId="6" applyNumberFormat="1" applyFont="1" applyFill="1" applyBorder="1" applyAlignment="1">
      <alignment horizontal="left" vertical="top"/>
    </xf>
    <xf numFmtId="4" fontId="49" fillId="16" borderId="0" xfId="6" applyNumberFormat="1" applyFont="1" applyFill="1" applyBorder="1" applyAlignment="1">
      <alignment horizontal="right" vertical="top"/>
    </xf>
    <xf numFmtId="49" fontId="49" fillId="18" borderId="0" xfId="6" applyNumberFormat="1" applyFont="1" applyFill="1" applyBorder="1" applyAlignment="1">
      <alignment horizontal="left" vertical="top"/>
    </xf>
    <xf numFmtId="4" fontId="49" fillId="18" borderId="0" xfId="6" applyNumberFormat="1" applyFont="1" applyFill="1" applyBorder="1" applyAlignment="1">
      <alignment horizontal="right" vertical="top"/>
    </xf>
    <xf numFmtId="49" fontId="49" fillId="19" borderId="0" xfId="6" applyNumberFormat="1" applyFont="1" applyFill="1" applyBorder="1" applyAlignment="1">
      <alignment horizontal="left" vertical="top"/>
    </xf>
    <xf numFmtId="4" fontId="49" fillId="19" borderId="0" xfId="6" applyNumberFormat="1" applyFont="1" applyFill="1" applyBorder="1" applyAlignment="1">
      <alignment horizontal="right" vertical="top"/>
    </xf>
    <xf numFmtId="49" fontId="49" fillId="23" borderId="0" xfId="6" applyNumberFormat="1" applyFont="1" applyFill="1" applyBorder="1" applyAlignment="1">
      <alignment horizontal="left" vertical="top"/>
    </xf>
    <xf numFmtId="4" fontId="49" fillId="23" borderId="0" xfId="6" applyNumberFormat="1" applyFont="1" applyFill="1" applyBorder="1" applyAlignment="1">
      <alignment horizontal="right" vertical="top"/>
    </xf>
    <xf numFmtId="49" fontId="49" fillId="15" borderId="0" xfId="6" applyNumberFormat="1" applyFont="1" applyFill="1" applyBorder="1" applyAlignment="1">
      <alignment horizontal="left" vertical="top"/>
    </xf>
    <xf numFmtId="4" fontId="49" fillId="15" borderId="0" xfId="6" applyNumberFormat="1" applyFont="1" applyFill="1" applyBorder="1" applyAlignment="1">
      <alignment horizontal="right" vertical="top"/>
    </xf>
    <xf numFmtId="49" fontId="49" fillId="25" borderId="0" xfId="6" applyNumberFormat="1" applyFont="1" applyFill="1" applyBorder="1" applyAlignment="1">
      <alignment horizontal="left" vertical="top"/>
    </xf>
    <xf numFmtId="4" fontId="49" fillId="25" borderId="0" xfId="6" applyNumberFormat="1" applyFont="1" applyFill="1" applyBorder="1" applyAlignment="1">
      <alignment horizontal="right" vertical="top"/>
    </xf>
    <xf numFmtId="49" fontId="49" fillId="29" borderId="0" xfId="6" applyNumberFormat="1" applyFont="1" applyFill="1" applyBorder="1" applyAlignment="1">
      <alignment horizontal="left" vertical="top"/>
    </xf>
    <xf numFmtId="4" fontId="49" fillId="29" borderId="0" xfId="6" applyNumberFormat="1" applyFont="1" applyFill="1" applyBorder="1" applyAlignment="1">
      <alignment horizontal="right" vertical="top"/>
    </xf>
    <xf numFmtId="49" fontId="49" fillId="31" borderId="0" xfId="6" applyNumberFormat="1" applyFont="1" applyFill="1" applyBorder="1" applyAlignment="1">
      <alignment horizontal="left" vertical="top"/>
    </xf>
    <xf numFmtId="4" fontId="49" fillId="31" borderId="0" xfId="6" applyNumberFormat="1" applyFont="1" applyFill="1" applyBorder="1" applyAlignment="1">
      <alignment horizontal="right" vertical="top"/>
    </xf>
    <xf numFmtId="49" fontId="49" fillId="32" borderId="0" xfId="6" applyNumberFormat="1" applyFont="1" applyFill="1" applyBorder="1" applyAlignment="1">
      <alignment horizontal="left" vertical="top"/>
    </xf>
    <xf numFmtId="4" fontId="49" fillId="32" borderId="0" xfId="6" applyNumberFormat="1" applyFont="1" applyFill="1" applyBorder="1" applyAlignment="1">
      <alignment horizontal="right" vertical="top"/>
    </xf>
    <xf numFmtId="49" fontId="49" fillId="8" borderId="0" xfId="6" applyNumberFormat="1" applyFont="1" applyFill="1" applyBorder="1" applyAlignment="1">
      <alignment horizontal="left" vertical="top"/>
    </xf>
    <xf numFmtId="4" fontId="49" fillId="8" borderId="0" xfId="6" applyNumberFormat="1" applyFont="1" applyFill="1" applyBorder="1" applyAlignment="1">
      <alignment horizontal="right" vertical="top"/>
    </xf>
    <xf numFmtId="49" fontId="49" fillId="3" borderId="0" xfId="6" applyNumberFormat="1" applyFont="1" applyFill="1" applyBorder="1" applyAlignment="1">
      <alignment horizontal="left" vertical="top"/>
    </xf>
    <xf numFmtId="4" fontId="49" fillId="3" borderId="0" xfId="6" applyNumberFormat="1" applyFont="1" applyFill="1" applyBorder="1" applyAlignment="1">
      <alignment horizontal="right" vertical="top"/>
    </xf>
    <xf numFmtId="49" fontId="49" fillId="36" borderId="0" xfId="6" applyNumberFormat="1" applyFont="1" applyFill="1" applyBorder="1" applyAlignment="1">
      <alignment horizontal="left" vertical="top"/>
    </xf>
    <xf numFmtId="4" fontId="49" fillId="36" borderId="0" xfId="6" applyNumberFormat="1" applyFont="1" applyFill="1" applyBorder="1" applyAlignment="1">
      <alignment horizontal="right" vertical="top"/>
    </xf>
    <xf numFmtId="49" fontId="49" fillId="37" borderId="0" xfId="6" applyNumberFormat="1" applyFont="1" applyFill="1" applyBorder="1" applyAlignment="1">
      <alignment horizontal="left" vertical="top"/>
    </xf>
    <xf numFmtId="4" fontId="49" fillId="37" borderId="0" xfId="6" applyNumberFormat="1" applyFont="1" applyFill="1" applyBorder="1" applyAlignment="1">
      <alignment horizontal="right" vertical="top"/>
    </xf>
    <xf numFmtId="49" fontId="49" fillId="40" borderId="0" xfId="6" applyNumberFormat="1" applyFont="1" applyFill="1" applyBorder="1" applyAlignment="1">
      <alignment horizontal="left" vertical="top"/>
    </xf>
    <xf numFmtId="4" fontId="49" fillId="40" borderId="0" xfId="6" applyNumberFormat="1" applyFont="1" applyFill="1" applyBorder="1" applyAlignment="1">
      <alignment horizontal="right" vertical="top"/>
    </xf>
    <xf numFmtId="49" fontId="42" fillId="33" borderId="0" xfId="5" applyNumberFormat="1" applyFont="1" applyFill="1" applyBorder="1" applyAlignment="1">
      <alignment horizontal="left" vertical="top"/>
    </xf>
    <xf numFmtId="4" fontId="42" fillId="33" borderId="0" xfId="5" applyNumberFormat="1" applyFont="1" applyFill="1" applyBorder="1" applyAlignment="1">
      <alignment horizontal="right" vertical="top"/>
    </xf>
    <xf numFmtId="49" fontId="42" fillId="24" borderId="0" xfId="5" applyNumberFormat="1" applyFont="1" applyFill="1" applyBorder="1" applyAlignment="1">
      <alignment horizontal="left" vertical="top"/>
    </xf>
    <xf numFmtId="4" fontId="42" fillId="24" borderId="0" xfId="5" applyNumberFormat="1" applyFont="1" applyFill="1" applyBorder="1" applyAlignment="1">
      <alignment horizontal="right" vertical="top"/>
    </xf>
    <xf numFmtId="49" fontId="42" fillId="32" borderId="0" xfId="5" applyNumberFormat="1" applyFont="1" applyFill="1" applyBorder="1" applyAlignment="1">
      <alignment horizontal="left" vertical="top"/>
    </xf>
    <xf numFmtId="4" fontId="42" fillId="32" borderId="0" xfId="5" applyNumberFormat="1" applyFont="1" applyFill="1" applyBorder="1" applyAlignment="1">
      <alignment horizontal="right" vertical="top"/>
    </xf>
    <xf numFmtId="49" fontId="42" fillId="39" borderId="0" xfId="5" applyNumberFormat="1" applyFont="1" applyFill="1" applyBorder="1" applyAlignment="1">
      <alignment horizontal="left" vertical="top"/>
    </xf>
    <xf numFmtId="4" fontId="42" fillId="39" borderId="0" xfId="5" applyNumberFormat="1" applyFont="1" applyFill="1" applyBorder="1" applyAlignment="1">
      <alignment horizontal="right" vertical="top"/>
    </xf>
    <xf numFmtId="49" fontId="42" fillId="30" borderId="0" xfId="5" applyNumberFormat="1" applyFont="1" applyFill="1" applyBorder="1" applyAlignment="1">
      <alignment horizontal="left" vertical="top"/>
    </xf>
    <xf numFmtId="4" fontId="42" fillId="30" borderId="0" xfId="5" applyNumberFormat="1" applyFont="1" applyFill="1" applyBorder="1" applyAlignment="1">
      <alignment horizontal="right" vertical="top"/>
    </xf>
    <xf numFmtId="49" fontId="42" fillId="29" borderId="0" xfId="5" applyNumberFormat="1" applyFont="1" applyFill="1" applyBorder="1" applyAlignment="1">
      <alignment horizontal="left" vertical="top"/>
    </xf>
    <xf numFmtId="4" fontId="42" fillId="29" borderId="0" xfId="5" applyNumberFormat="1" applyFont="1" applyFill="1" applyBorder="1" applyAlignment="1">
      <alignment horizontal="right" vertical="top"/>
    </xf>
    <xf numFmtId="49" fontId="42" fillId="18" borderId="0" xfId="5" applyNumberFormat="1" applyFont="1" applyFill="1" applyBorder="1" applyAlignment="1">
      <alignment horizontal="left" vertical="top"/>
    </xf>
    <xf numFmtId="4" fontId="42" fillId="18" borderId="0" xfId="5" applyNumberFormat="1" applyFont="1" applyFill="1" applyBorder="1" applyAlignment="1">
      <alignment horizontal="right" vertical="top"/>
    </xf>
    <xf numFmtId="49" fontId="42" fillId="26" borderId="0" xfId="5" applyNumberFormat="1" applyFont="1" applyFill="1" applyBorder="1" applyAlignment="1">
      <alignment horizontal="left" vertical="top"/>
    </xf>
    <xf numFmtId="4" fontId="42" fillId="26" borderId="0" xfId="5" applyNumberFormat="1" applyFont="1" applyFill="1" applyBorder="1" applyAlignment="1">
      <alignment horizontal="right" vertical="top"/>
    </xf>
    <xf numFmtId="49" fontId="42" fillId="22" borderId="0" xfId="5" applyNumberFormat="1" applyFont="1" applyFill="1" applyBorder="1" applyAlignment="1">
      <alignment horizontal="left" vertical="top"/>
    </xf>
    <xf numFmtId="4" fontId="42" fillId="22" borderId="0" xfId="5" applyNumberFormat="1" applyFont="1" applyFill="1" applyBorder="1" applyAlignment="1">
      <alignment horizontal="right" vertical="top"/>
    </xf>
    <xf numFmtId="49" fontId="42" fillId="25" borderId="0" xfId="5" applyNumberFormat="1" applyFont="1" applyFill="1" applyBorder="1" applyAlignment="1">
      <alignment horizontal="left" vertical="top"/>
    </xf>
    <xf numFmtId="4" fontId="42" fillId="25" borderId="0" xfId="5" applyNumberFormat="1" applyFont="1" applyFill="1" applyBorder="1" applyAlignment="1">
      <alignment horizontal="right" vertical="top"/>
    </xf>
    <xf numFmtId="49" fontId="42" fillId="27" borderId="0" xfId="5" applyNumberFormat="1" applyFont="1" applyFill="1" applyBorder="1" applyAlignment="1">
      <alignment horizontal="left" vertical="top"/>
    </xf>
    <xf numFmtId="4" fontId="42" fillId="27" borderId="0" xfId="5" applyNumberFormat="1" applyFont="1" applyFill="1" applyBorder="1" applyAlignment="1">
      <alignment horizontal="right" vertical="top"/>
    </xf>
    <xf numFmtId="49" fontId="42" fillId="20" borderId="0" xfId="5" applyNumberFormat="1" applyFont="1" applyFill="1" applyBorder="1" applyAlignment="1">
      <alignment horizontal="left" vertical="top"/>
    </xf>
    <xf numFmtId="4" fontId="42" fillId="20" borderId="0" xfId="5" applyNumberFormat="1" applyFont="1" applyFill="1" applyBorder="1" applyAlignment="1">
      <alignment horizontal="right" vertical="top"/>
    </xf>
    <xf numFmtId="49" fontId="42" fillId="21" borderId="0" xfId="5" applyNumberFormat="1" applyFont="1" applyFill="1" applyBorder="1" applyAlignment="1">
      <alignment horizontal="left" vertical="top"/>
    </xf>
    <xf numFmtId="4" fontId="42" fillId="21" borderId="0" xfId="5" applyNumberFormat="1" applyFont="1" applyFill="1" applyBorder="1" applyAlignment="1">
      <alignment horizontal="right" vertical="top"/>
    </xf>
    <xf numFmtId="49" fontId="42" fillId="13" borderId="0" xfId="5" applyNumberFormat="1" applyFont="1" applyFill="1" applyBorder="1" applyAlignment="1">
      <alignment horizontal="left" vertical="top"/>
    </xf>
    <xf numFmtId="4" fontId="42" fillId="13" borderId="0" xfId="5" applyNumberFormat="1" applyFont="1" applyFill="1" applyBorder="1" applyAlignment="1">
      <alignment horizontal="right" vertical="top"/>
    </xf>
    <xf numFmtId="49" fontId="42" fillId="35" borderId="0" xfId="5" applyNumberFormat="1" applyFont="1" applyFill="1" applyBorder="1" applyAlignment="1">
      <alignment horizontal="left" vertical="top"/>
    </xf>
    <xf numFmtId="4" fontId="42" fillId="35" borderId="0" xfId="5" applyNumberFormat="1" applyFont="1" applyFill="1" applyBorder="1" applyAlignment="1">
      <alignment horizontal="right" vertical="top"/>
    </xf>
    <xf numFmtId="49" fontId="42" fillId="38" borderId="0" xfId="5" applyNumberFormat="1" applyFont="1" applyFill="1" applyBorder="1" applyAlignment="1">
      <alignment horizontal="left" vertical="top"/>
    </xf>
    <xf numFmtId="4" fontId="42" fillId="38" borderId="0" xfId="5" applyNumberFormat="1" applyFont="1" applyFill="1" applyBorder="1" applyAlignment="1">
      <alignment horizontal="right" vertical="top"/>
    </xf>
    <xf numFmtId="49" fontId="42" fillId="34" borderId="0" xfId="5" applyNumberFormat="1" applyFont="1" applyFill="1" applyBorder="1" applyAlignment="1">
      <alignment horizontal="left" vertical="top"/>
    </xf>
    <xf numFmtId="4" fontId="42" fillId="34" borderId="0" xfId="5" applyNumberFormat="1" applyFont="1" applyFill="1" applyBorder="1" applyAlignment="1">
      <alignment horizontal="right" vertical="top"/>
    </xf>
    <xf numFmtId="49" fontId="42" fillId="31" borderId="0" xfId="5" applyNumberFormat="1" applyFont="1" applyFill="1" applyBorder="1" applyAlignment="1">
      <alignment horizontal="left" vertical="top"/>
    </xf>
    <xf numFmtId="4" fontId="42" fillId="31" borderId="0" xfId="5" applyNumberFormat="1" applyFont="1" applyFill="1" applyBorder="1" applyAlignment="1">
      <alignment horizontal="right" vertical="top"/>
    </xf>
    <xf numFmtId="49" fontId="42" fillId="28" borderId="0" xfId="5" applyNumberFormat="1" applyFont="1" applyFill="1" applyBorder="1" applyAlignment="1">
      <alignment horizontal="left" vertical="top"/>
    </xf>
    <xf numFmtId="4" fontId="42" fillId="28" borderId="0" xfId="5" applyNumberFormat="1" applyFont="1" applyFill="1" applyBorder="1" applyAlignment="1">
      <alignment horizontal="right" vertical="top"/>
    </xf>
    <xf numFmtId="49" fontId="42" fillId="41" borderId="0" xfId="5" applyNumberFormat="1" applyFont="1" applyFill="1" applyBorder="1" applyAlignment="1">
      <alignment horizontal="left" vertical="top"/>
    </xf>
    <xf numFmtId="4" fontId="42" fillId="41" borderId="0" xfId="5" applyNumberFormat="1" applyFont="1" applyFill="1" applyBorder="1" applyAlignment="1">
      <alignment horizontal="right" vertical="top"/>
    </xf>
    <xf numFmtId="49" fontId="42" fillId="42" borderId="0" xfId="5" applyNumberFormat="1" applyFont="1" applyFill="1" applyBorder="1" applyAlignment="1">
      <alignment horizontal="left" vertical="top"/>
    </xf>
    <xf numFmtId="4" fontId="42" fillId="42" borderId="0" xfId="5" applyNumberFormat="1" applyFont="1" applyFill="1" applyBorder="1" applyAlignment="1">
      <alignment horizontal="right" vertical="top"/>
    </xf>
    <xf numFmtId="49" fontId="42" fillId="37" borderId="0" xfId="5" applyNumberFormat="1" applyFont="1" applyFill="1" applyBorder="1" applyAlignment="1">
      <alignment horizontal="left" vertical="top"/>
    </xf>
    <xf numFmtId="4" fontId="42" fillId="37" borderId="0" xfId="5" applyNumberFormat="1" applyFont="1" applyFill="1" applyBorder="1" applyAlignment="1">
      <alignment horizontal="right" vertical="top"/>
    </xf>
    <xf numFmtId="49" fontId="42" fillId="10" borderId="0" xfId="5" applyNumberFormat="1" applyFont="1" applyFill="1" applyBorder="1" applyAlignment="1">
      <alignment horizontal="left" vertical="top"/>
    </xf>
    <xf numFmtId="4" fontId="42" fillId="10" borderId="0" xfId="5" applyNumberFormat="1" applyFont="1" applyFill="1" applyBorder="1" applyAlignment="1">
      <alignment horizontal="right" vertical="top"/>
    </xf>
    <xf numFmtId="49" fontId="44" fillId="0" borderId="0" xfId="6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53" fillId="4" borderId="7" xfId="6" applyNumberFormat="1" applyFont="1" applyFill="1" applyBorder="1" applyAlignment="1">
      <alignment horizontal="center" vertical="top" wrapText="1"/>
    </xf>
    <xf numFmtId="49" fontId="53" fillId="0" borderId="0" xfId="6" applyNumberFormat="1" applyFont="1" applyBorder="1" applyAlignment="1">
      <alignment horizontal="left" vertical="top"/>
    </xf>
    <xf numFmtId="49" fontId="48" fillId="0" borderId="0" xfId="6" applyNumberFormat="1" applyFont="1" applyBorder="1" applyAlignment="1">
      <alignment horizontal="left" vertical="top"/>
    </xf>
    <xf numFmtId="4" fontId="53" fillId="0" borderId="0" xfId="6" applyNumberFormat="1" applyFont="1" applyBorder="1" applyAlignment="1">
      <alignment horizontal="right" vertical="top"/>
    </xf>
    <xf numFmtId="49" fontId="53" fillId="0" borderId="6" xfId="6" applyNumberFormat="1" applyFont="1" applyBorder="1" applyAlignment="1">
      <alignment horizontal="left" vertical="top"/>
    </xf>
    <xf numFmtId="49" fontId="54" fillId="0" borderId="0" xfId="6" applyNumberFormat="1" applyFont="1" applyBorder="1" applyAlignment="1">
      <alignment horizontal="right" vertical="top"/>
    </xf>
    <xf numFmtId="49" fontId="49" fillId="27" borderId="0" xfId="6" applyNumberFormat="1" applyFont="1" applyFill="1" applyBorder="1" applyAlignment="1">
      <alignment horizontal="left" vertical="top"/>
    </xf>
    <xf numFmtId="4" fontId="49" fillId="27" borderId="0" xfId="6" applyNumberFormat="1" applyFont="1" applyFill="1" applyBorder="1" applyAlignment="1">
      <alignment horizontal="right" vertical="top"/>
    </xf>
    <xf numFmtId="49" fontId="49" fillId="30" borderId="0" xfId="6" applyNumberFormat="1" applyFont="1" applyFill="1" applyBorder="1" applyAlignment="1">
      <alignment horizontal="left" vertical="top"/>
    </xf>
    <xf numFmtId="4" fontId="49" fillId="30" borderId="0" xfId="6" applyNumberFormat="1" applyFont="1" applyFill="1" applyBorder="1" applyAlignment="1">
      <alignment horizontal="right" vertical="top"/>
    </xf>
    <xf numFmtId="49" fontId="49" fillId="34" borderId="0" xfId="6" applyNumberFormat="1" applyFont="1" applyFill="1" applyBorder="1" applyAlignment="1">
      <alignment horizontal="left" vertical="top"/>
    </xf>
    <xf numFmtId="4" fontId="49" fillId="34" borderId="0" xfId="6" applyNumberFormat="1" applyFont="1" applyFill="1" applyBorder="1" applyAlignment="1">
      <alignment horizontal="right" vertical="top"/>
    </xf>
    <xf numFmtId="49" fontId="49" fillId="28" borderId="0" xfId="6" applyNumberFormat="1" applyFont="1" applyFill="1" applyBorder="1" applyAlignment="1">
      <alignment horizontal="left" vertical="top"/>
    </xf>
    <xf numFmtId="4" fontId="49" fillId="28" borderId="0" xfId="6" applyNumberFormat="1" applyFont="1" applyFill="1" applyBorder="1" applyAlignment="1">
      <alignment horizontal="right" vertical="top"/>
    </xf>
    <xf numFmtId="49" fontId="49" fillId="22" borderId="0" xfId="6" applyNumberFormat="1" applyFont="1" applyFill="1" applyBorder="1" applyAlignment="1">
      <alignment horizontal="left" vertical="top"/>
    </xf>
    <xf numFmtId="4" fontId="49" fillId="22" borderId="0" xfId="6" applyNumberFormat="1" applyFont="1" applyFill="1" applyBorder="1" applyAlignment="1">
      <alignment horizontal="right" vertical="top"/>
    </xf>
    <xf numFmtId="49" fontId="44" fillId="0" borderId="0" xfId="6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37" fillId="0" borderId="0" xfId="5" applyNumberFormat="1" applyFont="1" applyBorder="1" applyAlignment="1">
      <alignment horizontal="left" vertical="top"/>
    </xf>
    <xf numFmtId="49" fontId="42" fillId="4" borderId="7" xfId="5" applyNumberFormat="1" applyFont="1" applyFill="1" applyBorder="1" applyAlignment="1">
      <alignment horizontal="center" vertical="top" wrapText="1"/>
    </xf>
    <xf numFmtId="49" fontId="51" fillId="4" borderId="7" xfId="5" applyNumberFormat="1" applyFont="1" applyFill="1" applyBorder="1" applyAlignment="1">
      <alignment horizontal="center" vertical="top" wrapText="1"/>
    </xf>
    <xf numFmtId="49" fontId="42" fillId="44" borderId="0" xfId="5" applyNumberFormat="1" applyFont="1" applyFill="1" applyBorder="1" applyAlignment="1">
      <alignment horizontal="left" vertical="top"/>
    </xf>
    <xf numFmtId="4" fontId="42" fillId="44" borderId="0" xfId="5" applyNumberFormat="1" applyFont="1" applyFill="1" applyBorder="1" applyAlignment="1">
      <alignment horizontal="right" vertical="top"/>
    </xf>
    <xf numFmtId="49" fontId="42" fillId="36" borderId="0" xfId="5" applyNumberFormat="1" applyFont="1" applyFill="1" applyBorder="1" applyAlignment="1">
      <alignment horizontal="left" vertical="top"/>
    </xf>
    <xf numFmtId="4" fontId="42" fillId="36" borderId="0" xfId="5" applyNumberFormat="1" applyFont="1" applyFill="1" applyBorder="1" applyAlignment="1">
      <alignment horizontal="right" vertical="top"/>
    </xf>
    <xf numFmtId="49" fontId="42" fillId="45" borderId="0" xfId="5" applyNumberFormat="1" applyFont="1" applyFill="1" applyBorder="1" applyAlignment="1">
      <alignment horizontal="left" vertical="top"/>
    </xf>
    <xf numFmtId="4" fontId="42" fillId="45" borderId="0" xfId="5" applyNumberFormat="1" applyFont="1" applyFill="1" applyBorder="1" applyAlignment="1">
      <alignment horizontal="right" vertical="top"/>
    </xf>
    <xf numFmtId="49" fontId="42" fillId="47" borderId="0" xfId="5" applyNumberFormat="1" applyFont="1" applyFill="1" applyBorder="1" applyAlignment="1">
      <alignment horizontal="left" vertical="top"/>
    </xf>
    <xf numFmtId="4" fontId="42" fillId="47" borderId="0" xfId="5" applyNumberFormat="1" applyFont="1" applyFill="1" applyBorder="1" applyAlignment="1">
      <alignment horizontal="right" vertical="top"/>
    </xf>
    <xf numFmtId="49" fontId="42" fillId="48" borderId="0" xfId="5" applyNumberFormat="1" applyFont="1" applyFill="1" applyBorder="1" applyAlignment="1">
      <alignment horizontal="left" vertical="top"/>
    </xf>
    <xf numFmtId="4" fontId="42" fillId="48" borderId="0" xfId="5" applyNumberFormat="1" applyFont="1" applyFill="1" applyBorder="1" applyAlignment="1">
      <alignment horizontal="right" vertical="top"/>
    </xf>
    <xf numFmtId="49" fontId="42" fillId="49" borderId="0" xfId="5" applyNumberFormat="1" applyFont="1" applyFill="1" applyBorder="1" applyAlignment="1">
      <alignment horizontal="left" vertical="top"/>
    </xf>
    <xf numFmtId="4" fontId="42" fillId="49" borderId="0" xfId="5" applyNumberFormat="1" applyFont="1" applyFill="1" applyBorder="1" applyAlignment="1">
      <alignment horizontal="right" vertical="top"/>
    </xf>
    <xf numFmtId="49" fontId="42" fillId="3" borderId="0" xfId="5" applyNumberFormat="1" applyFont="1" applyFill="1" applyBorder="1" applyAlignment="1">
      <alignment horizontal="left" vertical="top"/>
    </xf>
    <xf numFmtId="4" fontId="42" fillId="3" borderId="0" xfId="5" applyNumberFormat="1" applyFont="1" applyFill="1" applyBorder="1" applyAlignment="1">
      <alignment horizontal="right" vertical="top"/>
    </xf>
    <xf numFmtId="49" fontId="49" fillId="44" borderId="0" xfId="6" applyNumberFormat="1" applyFont="1" applyFill="1" applyBorder="1" applyAlignment="1">
      <alignment horizontal="left" vertical="top"/>
    </xf>
    <xf numFmtId="4" fontId="49" fillId="44" borderId="0" xfId="6" applyNumberFormat="1" applyFont="1" applyFill="1" applyBorder="1" applyAlignment="1">
      <alignment horizontal="right" vertical="top"/>
    </xf>
    <xf numFmtId="49" fontId="49" fillId="33" borderId="0" xfId="6" applyNumberFormat="1" applyFont="1" applyFill="1" applyBorder="1" applyAlignment="1">
      <alignment horizontal="left" vertical="top"/>
    </xf>
    <xf numFmtId="4" fontId="49" fillId="33" borderId="0" xfId="6" applyNumberFormat="1" applyFont="1" applyFill="1" applyBorder="1" applyAlignment="1">
      <alignment horizontal="right" vertical="top"/>
    </xf>
    <xf numFmtId="49" fontId="49" fillId="47" borderId="0" xfId="6" applyNumberFormat="1" applyFont="1" applyFill="1" applyBorder="1" applyAlignment="1">
      <alignment horizontal="left" vertical="top"/>
    </xf>
    <xf numFmtId="4" fontId="49" fillId="47" borderId="0" xfId="6" applyNumberFormat="1" applyFont="1" applyFill="1" applyBorder="1" applyAlignment="1">
      <alignment horizontal="right" vertical="top"/>
    </xf>
    <xf numFmtId="49" fontId="49" fillId="49" borderId="0" xfId="6" applyNumberFormat="1" applyFont="1" applyFill="1" applyBorder="1" applyAlignment="1">
      <alignment horizontal="left" vertical="top"/>
    </xf>
    <xf numFmtId="4" fontId="49" fillId="49" borderId="0" xfId="6" applyNumberFormat="1" applyFont="1" applyFill="1" applyBorder="1" applyAlignment="1">
      <alignment horizontal="right" vertical="top"/>
    </xf>
    <xf numFmtId="49" fontId="49" fillId="48" borderId="0" xfId="6" applyNumberFormat="1" applyFont="1" applyFill="1" applyBorder="1" applyAlignment="1">
      <alignment horizontal="left" vertical="top"/>
    </xf>
    <xf numFmtId="4" fontId="49" fillId="48" borderId="0" xfId="6" applyNumberFormat="1" applyFont="1" applyFill="1" applyBorder="1" applyAlignment="1">
      <alignment horizontal="right" vertical="top"/>
    </xf>
    <xf numFmtId="49" fontId="49" fillId="43" borderId="0" xfId="6" applyNumberFormat="1" applyFont="1" applyFill="1" applyBorder="1" applyAlignment="1">
      <alignment horizontal="left" vertical="top"/>
    </xf>
    <xf numFmtId="4" fontId="49" fillId="43" borderId="0" xfId="6" applyNumberFormat="1" applyFont="1" applyFill="1" applyBorder="1" applyAlignment="1">
      <alignment horizontal="right" vertical="top"/>
    </xf>
    <xf numFmtId="49" fontId="49" fillId="24" borderId="0" xfId="6" applyNumberFormat="1" applyFont="1" applyFill="1" applyBorder="1" applyAlignment="1">
      <alignment horizontal="left" vertical="top"/>
    </xf>
    <xf numFmtId="4" fontId="49" fillId="24" borderId="0" xfId="6" applyNumberFormat="1" applyFont="1" applyFill="1" applyBorder="1" applyAlignment="1">
      <alignment horizontal="right" vertical="top"/>
    </xf>
    <xf numFmtId="49" fontId="49" fillId="46" borderId="0" xfId="6" applyNumberFormat="1" applyFont="1" applyFill="1" applyBorder="1" applyAlignment="1">
      <alignment horizontal="left" vertical="top"/>
    </xf>
    <xf numFmtId="4" fontId="49" fillId="46" borderId="0" xfId="6" applyNumberFormat="1" applyFont="1" applyFill="1" applyBorder="1" applyAlignment="1">
      <alignment horizontal="right" vertical="top"/>
    </xf>
    <xf numFmtId="49" fontId="49" fillId="38" borderId="0" xfId="6" applyNumberFormat="1" applyFont="1" applyFill="1" applyBorder="1" applyAlignment="1">
      <alignment horizontal="left" vertical="top"/>
    </xf>
    <xf numFmtId="4" fontId="49" fillId="38" borderId="0" xfId="6" applyNumberFormat="1" applyFont="1" applyFill="1" applyBorder="1" applyAlignment="1">
      <alignment horizontal="right" vertical="top"/>
    </xf>
    <xf numFmtId="49" fontId="49" fillId="21" borderId="0" xfId="6" applyNumberFormat="1" applyFont="1" applyFill="1" applyBorder="1" applyAlignment="1">
      <alignment horizontal="left" vertical="top"/>
    </xf>
    <xf numFmtId="4" fontId="49" fillId="21" borderId="0" xfId="6" applyNumberFormat="1" applyFont="1" applyFill="1" applyBorder="1" applyAlignment="1">
      <alignment horizontal="right" vertical="top"/>
    </xf>
    <xf numFmtId="49" fontId="37" fillId="0" borderId="0" xfId="5" applyNumberFormat="1" applyFont="1" applyBorder="1" applyAlignment="1">
      <alignment horizontal="left" vertical="top"/>
    </xf>
    <xf numFmtId="49" fontId="42" fillId="4" borderId="7" xfId="5" applyNumberFormat="1" applyFont="1" applyFill="1" applyBorder="1" applyAlignment="1">
      <alignment horizontal="center" vertical="top" wrapText="1"/>
    </xf>
    <xf numFmtId="49" fontId="44" fillId="0" borderId="0" xfId="6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42" fillId="51" borderId="0" xfId="5" applyNumberFormat="1" applyFont="1" applyFill="1" applyBorder="1" applyAlignment="1">
      <alignment horizontal="left" vertical="top"/>
    </xf>
    <xf numFmtId="4" fontId="42" fillId="51" borderId="0" xfId="5" applyNumberFormat="1" applyFont="1" applyFill="1" applyBorder="1" applyAlignment="1">
      <alignment horizontal="right" vertical="top"/>
    </xf>
    <xf numFmtId="49" fontId="42" fillId="23" borderId="0" xfId="5" applyNumberFormat="1" applyFont="1" applyFill="1" applyBorder="1" applyAlignment="1">
      <alignment horizontal="left" vertical="top"/>
    </xf>
    <xf numFmtId="4" fontId="42" fillId="23" borderId="0" xfId="5" applyNumberFormat="1" applyFont="1" applyFill="1" applyBorder="1" applyAlignment="1">
      <alignment horizontal="right" vertical="top"/>
    </xf>
    <xf numFmtId="49" fontId="42" fillId="52" borderId="0" xfId="5" applyNumberFormat="1" applyFont="1" applyFill="1" applyBorder="1" applyAlignment="1">
      <alignment horizontal="left" vertical="top"/>
    </xf>
    <xf numFmtId="4" fontId="42" fillId="52" borderId="0" xfId="5" applyNumberFormat="1" applyFont="1" applyFill="1" applyBorder="1" applyAlignment="1">
      <alignment horizontal="right" vertical="top"/>
    </xf>
    <xf numFmtId="49" fontId="42" fillId="53" borderId="0" xfId="5" applyNumberFormat="1" applyFont="1" applyFill="1" applyBorder="1" applyAlignment="1">
      <alignment horizontal="left" vertical="top"/>
    </xf>
    <xf numFmtId="4" fontId="42" fillId="53" borderId="0" xfId="5" applyNumberFormat="1" applyFont="1" applyFill="1" applyBorder="1" applyAlignment="1">
      <alignment horizontal="right" vertical="top"/>
    </xf>
    <xf numFmtId="49" fontId="49" fillId="52" borderId="0" xfId="6" applyNumberFormat="1" applyFont="1" applyFill="1" applyBorder="1" applyAlignment="1">
      <alignment horizontal="left" vertical="top"/>
    </xf>
    <xf numFmtId="4" fontId="49" fillId="52" borderId="0" xfId="6" applyNumberFormat="1" applyFont="1" applyFill="1" applyBorder="1" applyAlignment="1">
      <alignment horizontal="right" vertical="top"/>
    </xf>
    <xf numFmtId="49" fontId="49" fillId="50" borderId="0" xfId="6" applyNumberFormat="1" applyFont="1" applyFill="1" applyBorder="1" applyAlignment="1">
      <alignment horizontal="left" vertical="top"/>
    </xf>
    <xf numFmtId="4" fontId="49" fillId="50" borderId="0" xfId="6" applyNumberFormat="1" applyFont="1" applyFill="1" applyBorder="1" applyAlignment="1">
      <alignment horizontal="right" vertical="top"/>
    </xf>
    <xf numFmtId="49" fontId="42" fillId="54" borderId="0" xfId="5" applyNumberFormat="1" applyFont="1" applyFill="1" applyBorder="1" applyAlignment="1">
      <alignment horizontal="left" vertical="top"/>
    </xf>
    <xf numFmtId="4" fontId="42" fillId="54" borderId="0" xfId="5" applyNumberFormat="1" applyFont="1" applyFill="1" applyBorder="1" applyAlignment="1">
      <alignment horizontal="right" vertical="top"/>
    </xf>
    <xf numFmtId="49" fontId="49" fillId="51" borderId="0" xfId="6" applyNumberFormat="1" applyFont="1" applyFill="1" applyBorder="1" applyAlignment="1">
      <alignment horizontal="left" vertical="top"/>
    </xf>
    <xf numFmtId="4" fontId="49" fillId="51" borderId="0" xfId="6" applyNumberFormat="1" applyFont="1" applyFill="1" applyBorder="1" applyAlignment="1">
      <alignment horizontal="right" vertical="top"/>
    </xf>
    <xf numFmtId="49" fontId="49" fillId="41" borderId="0" xfId="6" applyNumberFormat="1" applyFont="1" applyFill="1" applyBorder="1" applyAlignment="1">
      <alignment horizontal="left" vertical="top"/>
    </xf>
    <xf numFmtId="4" fontId="49" fillId="41" borderId="0" xfId="6" applyNumberFormat="1" applyFont="1" applyFill="1" applyBorder="1" applyAlignment="1">
      <alignment horizontal="right" vertical="top"/>
    </xf>
    <xf numFmtId="49" fontId="49" fillId="54" borderId="0" xfId="6" applyNumberFormat="1" applyFont="1" applyFill="1" applyBorder="1" applyAlignment="1">
      <alignment horizontal="left" vertical="top"/>
    </xf>
    <xf numFmtId="4" fontId="49" fillId="54" borderId="0" xfId="6" applyNumberFormat="1" applyFont="1" applyFill="1" applyBorder="1" applyAlignment="1">
      <alignment horizontal="right" vertical="top"/>
    </xf>
    <xf numFmtId="49" fontId="37" fillId="0" borderId="0" xfId="5" applyNumberFormat="1" applyFont="1" applyBorder="1" applyAlignment="1">
      <alignment horizontal="left" vertical="top"/>
    </xf>
    <xf numFmtId="49" fontId="42" fillId="4" borderId="7" xfId="5" applyNumberFormat="1" applyFont="1" applyFill="1" applyBorder="1" applyAlignment="1">
      <alignment horizontal="center" vertical="top" wrapText="1"/>
    </xf>
    <xf numFmtId="49" fontId="44" fillId="0" borderId="0" xfId="6" applyNumberFormat="1" applyFont="1" applyBorder="1" applyAlignment="1">
      <alignment horizontal="left" vertical="top"/>
    </xf>
    <xf numFmtId="49" fontId="49" fillId="4" borderId="7" xfId="6" applyNumberFormat="1" applyFont="1" applyFill="1" applyBorder="1" applyAlignment="1">
      <alignment horizontal="center" vertical="top" wrapText="1"/>
    </xf>
    <xf numFmtId="49" fontId="49" fillId="45" borderId="0" xfId="6" applyNumberFormat="1" applyFont="1" applyFill="1" applyBorder="1" applyAlignment="1">
      <alignment horizontal="left" vertical="top"/>
    </xf>
    <xf numFmtId="4" fontId="49" fillId="45" borderId="0" xfId="6" applyNumberFormat="1" applyFont="1" applyFill="1" applyBorder="1" applyAlignment="1">
      <alignment horizontal="right" vertical="top"/>
    </xf>
    <xf numFmtId="49" fontId="49" fillId="55" borderId="0" xfId="6" applyNumberFormat="1" applyFont="1" applyFill="1" applyBorder="1" applyAlignment="1">
      <alignment horizontal="left" vertical="top"/>
    </xf>
    <xf numFmtId="4" fontId="49" fillId="55" borderId="0" xfId="6" applyNumberFormat="1" applyFont="1" applyFill="1" applyBorder="1" applyAlignment="1">
      <alignment horizontal="right" vertical="top"/>
    </xf>
    <xf numFmtId="49" fontId="49" fillId="20" borderId="0" xfId="6" applyNumberFormat="1" applyFont="1" applyFill="1" applyBorder="1" applyAlignment="1">
      <alignment horizontal="left" vertical="top"/>
    </xf>
    <xf numFmtId="4" fontId="49" fillId="20" borderId="0" xfId="6" applyNumberFormat="1" applyFont="1" applyFill="1" applyBorder="1" applyAlignment="1">
      <alignment horizontal="right" vertical="top"/>
    </xf>
    <xf numFmtId="49" fontId="49" fillId="26" borderId="0" xfId="6" applyNumberFormat="1" applyFont="1" applyFill="1" applyBorder="1" applyAlignment="1">
      <alignment horizontal="left" vertical="top"/>
    </xf>
    <xf numFmtId="4" fontId="49" fillId="26" borderId="0" xfId="6" applyNumberFormat="1" applyFont="1" applyFill="1" applyBorder="1" applyAlignment="1">
      <alignment horizontal="right" vertical="top"/>
    </xf>
    <xf numFmtId="49" fontId="42" fillId="43" borderId="0" xfId="5" applyNumberFormat="1" applyFont="1" applyFill="1" applyBorder="1" applyAlignment="1">
      <alignment horizontal="left" vertical="top"/>
    </xf>
    <xf numFmtId="4" fontId="42" fillId="43" borderId="0" xfId="5" applyNumberFormat="1" applyFont="1" applyFill="1" applyBorder="1" applyAlignment="1">
      <alignment horizontal="right" vertical="top"/>
    </xf>
    <xf numFmtId="49" fontId="49" fillId="39" borderId="0" xfId="6" applyNumberFormat="1" applyFont="1" applyFill="1" applyBorder="1" applyAlignment="1">
      <alignment horizontal="left" vertical="top"/>
    </xf>
    <xf numFmtId="4" fontId="49" fillId="39" borderId="0" xfId="6" applyNumberFormat="1" applyFont="1" applyFill="1" applyBorder="1" applyAlignment="1">
      <alignment horizontal="right" vertical="top"/>
    </xf>
    <xf numFmtId="49" fontId="49" fillId="56" borderId="0" xfId="6" applyNumberFormat="1" applyFont="1" applyFill="1" applyBorder="1" applyAlignment="1">
      <alignment horizontal="left" vertical="top"/>
    </xf>
    <xf numFmtId="4" fontId="49" fillId="56" borderId="0" xfId="6" applyNumberFormat="1" applyFont="1" applyFill="1" applyBorder="1" applyAlignment="1">
      <alignment horizontal="right" vertical="top"/>
    </xf>
    <xf numFmtId="49" fontId="42" fillId="56" borderId="0" xfId="5" applyNumberFormat="1" applyFont="1" applyFill="1" applyBorder="1" applyAlignment="1">
      <alignment horizontal="left" vertical="top"/>
    </xf>
    <xf numFmtId="4" fontId="42" fillId="56" borderId="0" xfId="5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" fontId="55" fillId="0" borderId="4" xfId="0" applyNumberFormat="1" applyFont="1" applyFill="1" applyBorder="1" applyAlignment="1" applyProtection="1">
      <alignment horizontal="center" vertical="center" wrapText="1"/>
    </xf>
    <xf numFmtId="0" fontId="55" fillId="0" borderId="4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vertical="center"/>
    </xf>
    <xf numFmtId="3" fontId="14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3" fontId="8" fillId="0" borderId="4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vertical="center"/>
    </xf>
    <xf numFmtId="3" fontId="55" fillId="0" borderId="1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14" fillId="0" borderId="0" xfId="0" quotePrefix="1" applyNumberFormat="1" applyFont="1" applyFill="1" applyBorder="1" applyAlignment="1" applyProtection="1">
      <alignment horizontal="left" vertical="center" wrapText="1"/>
    </xf>
    <xf numFmtId="4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14" fillId="0" borderId="0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3" fontId="3" fillId="0" borderId="0" xfId="0" quotePrefix="1" applyNumberFormat="1" applyFont="1" applyFill="1" applyBorder="1" applyAlignment="1" applyProtection="1">
      <alignment horizontal="left" vertical="center"/>
    </xf>
    <xf numFmtId="3" fontId="6" fillId="0" borderId="0" xfId="0" applyNumberFormat="1" applyFont="1" applyFill="1" applyBorder="1" applyAlignment="1" applyProtection="1">
      <alignment vertical="center"/>
    </xf>
    <xf numFmtId="3" fontId="2" fillId="0" borderId="0" xfId="0" quotePrefix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3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4" fontId="55" fillId="0" borderId="1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4" fontId="26" fillId="0" borderId="0" xfId="0" applyNumberFormat="1" applyFont="1" applyFill="1" applyBorder="1" applyAlignment="1" applyProtection="1">
      <alignment vertical="center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vertical="center"/>
    </xf>
    <xf numFmtId="0" fontId="16" fillId="0" borderId="0" xfId="0" quotePrefix="1" applyFont="1" applyBorder="1" applyAlignment="1">
      <alignment vertical="center"/>
    </xf>
    <xf numFmtId="3" fontId="13" fillId="0" borderId="0" xfId="0" quotePrefix="1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3" fillId="0" borderId="0" xfId="0" quotePrefix="1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vertical="center"/>
    </xf>
    <xf numFmtId="4" fontId="59" fillId="0" borderId="0" xfId="0" applyNumberFormat="1" applyFont="1" applyFill="1" applyBorder="1" applyAlignment="1" applyProtection="1">
      <alignment vertical="center"/>
    </xf>
    <xf numFmtId="0" fontId="15" fillId="0" borderId="0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quotePrefix="1" applyFont="1" applyBorder="1" applyAlignment="1">
      <alignment vertical="center"/>
    </xf>
    <xf numFmtId="0" fontId="14" fillId="0" borderId="0" xfId="0" quotePrefix="1" applyNumberFormat="1" applyFont="1" applyFill="1" applyBorder="1" applyAlignment="1" applyProtection="1">
      <alignment horizontal="left" vertical="center"/>
    </xf>
    <xf numFmtId="3" fontId="61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quotePrefix="1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67" fillId="0" borderId="0" xfId="0" quotePrefix="1" applyFont="1" applyFill="1" applyAlignment="1">
      <alignment horizontal="left" vertical="center"/>
    </xf>
    <xf numFmtId="0" fontId="67" fillId="0" borderId="6" xfId="0" quotePrefix="1" applyFont="1" applyFill="1" applyBorder="1" applyAlignment="1">
      <alignment horizontal="left" vertical="center"/>
    </xf>
    <xf numFmtId="0" fontId="27" fillId="0" borderId="0" xfId="0" quotePrefix="1" applyFont="1" applyFill="1" applyAlignment="1">
      <alignment horizontal="left" vertical="center"/>
    </xf>
    <xf numFmtId="0" fontId="70" fillId="0" borderId="0" xfId="0" quotePrefix="1" applyFont="1" applyFill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49" fontId="71" fillId="0" borderId="1" xfId="0" applyNumberFormat="1" applyFont="1" applyBorder="1" applyAlignment="1">
      <alignment horizontal="center" vertical="center" wrapText="1"/>
    </xf>
    <xf numFmtId="4" fontId="64" fillId="0" borderId="0" xfId="0" applyNumberFormat="1" applyFont="1" applyFill="1" applyBorder="1" applyAlignment="1" applyProtection="1">
      <alignment vertical="center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0" fontId="67" fillId="0" borderId="0" xfId="0" quotePrefix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quotePrefix="1" applyFont="1" applyFill="1" applyBorder="1" applyAlignment="1">
      <alignment horizontal="left"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3" fontId="20" fillId="0" borderId="0" xfId="0" quotePrefix="1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3" fontId="22" fillId="0" borderId="0" xfId="0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left" vertical="center"/>
    </xf>
    <xf numFmtId="165" fontId="3" fillId="0" borderId="0" xfId="4" applyNumberFormat="1" applyFont="1" applyFill="1" applyBorder="1" applyAlignment="1" applyProtection="1">
      <alignment vertical="center"/>
    </xf>
    <xf numFmtId="165" fontId="57" fillId="0" borderId="0" xfId="4" applyNumberFormat="1" applyFont="1" applyFill="1" applyBorder="1" applyAlignment="1" applyProtection="1">
      <alignment vertical="center"/>
    </xf>
    <xf numFmtId="165" fontId="14" fillId="0" borderId="0" xfId="4" applyNumberFormat="1" applyFont="1" applyFill="1" applyBorder="1" applyAlignment="1" applyProtection="1">
      <alignment vertical="center"/>
    </xf>
    <xf numFmtId="165" fontId="13" fillId="0" borderId="0" xfId="4" applyNumberFormat="1" applyFont="1" applyFill="1" applyBorder="1" applyAlignment="1" applyProtection="1">
      <alignment vertical="center"/>
    </xf>
    <xf numFmtId="165" fontId="0" fillId="0" borderId="0" xfId="4" applyNumberFormat="1" applyFont="1" applyFill="1" applyBorder="1" applyAlignment="1" applyProtection="1">
      <alignment vertical="center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43" fontId="14" fillId="0" borderId="0" xfId="0" applyNumberFormat="1" applyFont="1" applyFill="1" applyBorder="1" applyAlignment="1" applyProtection="1">
      <alignment vertical="center"/>
    </xf>
    <xf numFmtId="43" fontId="13" fillId="0" borderId="0" xfId="4" applyNumberFormat="1" applyFont="1" applyFill="1" applyBorder="1" applyAlignment="1" applyProtection="1">
      <alignment vertical="center"/>
    </xf>
    <xf numFmtId="0" fontId="65" fillId="0" borderId="0" xfId="0" applyNumberFormat="1" applyFont="1" applyFill="1" applyBorder="1" applyAlignment="1" applyProtection="1">
      <alignment horizontal="left" vertical="center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1" fillId="0" borderId="0" xfId="0" quotePrefix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left"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NumberFormat="1" applyFont="1" applyFill="1" applyBorder="1" applyAlignment="1" applyProtection="1">
      <alignment vertical="center" wrapText="1"/>
    </xf>
    <xf numFmtId="0" fontId="8" fillId="0" borderId="4" xfId="0" applyFont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Border="1" applyAlignment="1" applyProtection="1">
      <alignment vertical="center" wrapText="1"/>
    </xf>
    <xf numFmtId="4" fontId="58" fillId="0" borderId="2" xfId="0" applyNumberFormat="1" applyFont="1" applyFill="1" applyBorder="1" applyAlignment="1" applyProtection="1">
      <alignment horizontal="center" vertical="center" wrapText="1"/>
    </xf>
    <xf numFmtId="0" fontId="55" fillId="0" borderId="3" xfId="0" quotePrefix="1" applyFont="1" applyBorder="1" applyAlignment="1">
      <alignment horizontal="center" vertical="center" wrapText="1"/>
    </xf>
    <xf numFmtId="0" fontId="55" fillId="0" borderId="5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32" fillId="0" borderId="5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1" fillId="0" borderId="1" xfId="0" quotePrefix="1" applyFont="1" applyBorder="1" applyAlignment="1">
      <alignment horizontal="center" vertical="center" wrapText="1"/>
    </xf>
    <xf numFmtId="0" fontId="55" fillId="0" borderId="1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37" fillId="0" borderId="0" xfId="5" applyNumberFormat="1" applyFont="1" applyBorder="1" applyAlignment="1">
      <alignment horizontal="left" vertical="top"/>
    </xf>
    <xf numFmtId="49" fontId="38" fillId="0" borderId="0" xfId="5" applyNumberFormat="1" applyFont="1" applyBorder="1" applyAlignment="1">
      <alignment horizontal="left"/>
    </xf>
    <xf numFmtId="49" fontId="37" fillId="0" borderId="0" xfId="5" applyNumberFormat="1" applyFont="1" applyBorder="1" applyAlignment="1">
      <alignment horizontal="left"/>
    </xf>
    <xf numFmtId="49" fontId="42" fillId="4" borderId="7" xfId="5" applyNumberFormat="1" applyFont="1" applyFill="1" applyBorder="1" applyAlignment="1">
      <alignment horizontal="center" vertical="top" wrapText="1"/>
    </xf>
    <xf numFmtId="49" fontId="39" fillId="0" borderId="7" xfId="5" applyNumberFormat="1" applyFont="1" applyBorder="1" applyAlignment="1">
      <alignment horizontal="left" vertical="top"/>
    </xf>
    <xf numFmtId="49" fontId="51" fillId="4" borderId="7" xfId="5" applyNumberFormat="1" applyFont="1" applyFill="1" applyBorder="1" applyAlignment="1">
      <alignment horizontal="center" vertical="top" wrapText="1"/>
    </xf>
    <xf numFmtId="49" fontId="44" fillId="0" borderId="0" xfId="6" applyNumberFormat="1" applyFont="1" applyBorder="1" applyAlignment="1">
      <alignment horizontal="left" vertical="top"/>
    </xf>
    <xf numFmtId="49" fontId="45" fillId="0" borderId="0" xfId="6" applyNumberFormat="1" applyFont="1" applyBorder="1" applyAlignment="1">
      <alignment horizontal="left"/>
    </xf>
    <xf numFmtId="49" fontId="44" fillId="0" borderId="0" xfId="6" applyNumberFormat="1" applyFont="1" applyBorder="1" applyAlignment="1">
      <alignment horizontal="left"/>
    </xf>
    <xf numFmtId="49" fontId="49" fillId="4" borderId="7" xfId="6" applyNumberFormat="1" applyFont="1" applyFill="1" applyBorder="1" applyAlignment="1">
      <alignment horizontal="center" vertical="top" wrapText="1"/>
    </xf>
    <xf numFmtId="49" fontId="46" fillId="0" borderId="7" xfId="6" applyNumberFormat="1" applyFont="1" applyBorder="1" applyAlignment="1">
      <alignment horizontal="left" vertical="top"/>
    </xf>
    <xf numFmtId="0" fontId="9" fillId="0" borderId="2" xfId="0" quotePrefix="1" applyNumberFormat="1" applyFont="1" applyFill="1" applyBorder="1" applyAlignment="1" applyProtection="1">
      <alignment horizontal="center" vertical="center" wrapText="1"/>
    </xf>
    <xf numFmtId="0" fontId="9" fillId="0" borderId="0" xfId="0" quotePrefix="1" applyNumberFormat="1" applyFont="1" applyFill="1" applyBorder="1" applyAlignment="1" applyProtection="1">
      <alignment horizontal="center" vertical="center" wrapText="1"/>
    </xf>
    <xf numFmtId="164" fontId="63" fillId="0" borderId="10" xfId="0" applyNumberFormat="1" applyFont="1" applyFill="1" applyBorder="1" applyAlignment="1">
      <alignment horizontal="center" vertical="center"/>
    </xf>
    <xf numFmtId="49" fontId="71" fillId="0" borderId="1" xfId="0" applyNumberFormat="1" applyFont="1" applyBorder="1" applyAlignment="1">
      <alignment horizontal="center" vertical="center"/>
    </xf>
    <xf numFmtId="0" fontId="62" fillId="0" borderId="10" xfId="0" applyNumberFormat="1" applyFont="1" applyFill="1" applyBorder="1" applyAlignment="1" applyProtection="1">
      <alignment horizontal="center" vertical="center"/>
    </xf>
    <xf numFmtId="49" fontId="53" fillId="4" borderId="7" xfId="6" applyNumberFormat="1" applyFont="1" applyFill="1" applyBorder="1" applyAlignment="1">
      <alignment horizontal="center" vertical="top" wrapText="1"/>
    </xf>
    <xf numFmtId="49" fontId="37" fillId="0" borderId="8" xfId="5" applyNumberFormat="1" applyFont="1" applyBorder="1" applyAlignment="1">
      <alignment horizontal="left" vertical="top"/>
    </xf>
    <xf numFmtId="49" fontId="37" fillId="0" borderId="6" xfId="5" applyNumberFormat="1" applyFont="1" applyBorder="1" applyAlignment="1">
      <alignment horizontal="left"/>
    </xf>
  </cellXfs>
  <cellStyles count="7">
    <cellStyle name="Normal 2" xfId="1"/>
    <cellStyle name="Normal 3" xfId="2"/>
    <cellStyle name="Normal 4" xfId="5"/>
    <cellStyle name="Normal 5" xfId="6"/>
    <cellStyle name="Normalno" xfId="0" builtinId="0"/>
    <cellStyle name="Obično_List7" xfId="3"/>
    <cellStyle name="Zarez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4E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topLeftCell="A3" zoomScaleNormal="100" workbookViewId="0">
      <selection activeCell="I17" sqref="I17"/>
    </sheetView>
  </sheetViews>
  <sheetFormatPr defaultColWidth="11.42578125" defaultRowHeight="12.75" x14ac:dyDescent="0.2"/>
  <cols>
    <col min="1" max="1" width="4.28515625" style="101" customWidth="1"/>
    <col min="2" max="2" width="45.28515625" style="104" customWidth="1"/>
    <col min="3" max="3" width="15" style="104" customWidth="1"/>
    <col min="4" max="4" width="14" style="104" bestFit="1" customWidth="1"/>
    <col min="5" max="5" width="14.28515625" style="104" bestFit="1" customWidth="1"/>
    <col min="6" max="7" width="8.28515625" style="104" bestFit="1" customWidth="1"/>
    <col min="8" max="8" width="13.42578125" style="104" bestFit="1" customWidth="1"/>
    <col min="9" max="9" width="12.28515625" style="104" bestFit="1" customWidth="1"/>
    <col min="10" max="16384" width="11.42578125" style="104"/>
  </cols>
  <sheetData>
    <row r="1" spans="1:9" ht="27.75" customHeight="1" x14ac:dyDescent="0.2">
      <c r="A1" s="548" t="s">
        <v>1265</v>
      </c>
      <c r="B1" s="548"/>
      <c r="C1" s="548"/>
      <c r="D1" s="548"/>
      <c r="E1" s="549"/>
      <c r="F1" s="549"/>
      <c r="G1" s="549"/>
    </row>
    <row r="2" spans="1:9" ht="34.5" customHeight="1" x14ac:dyDescent="0.2">
      <c r="A2" s="548"/>
      <c r="B2" s="548"/>
      <c r="C2" s="548"/>
      <c r="D2" s="548"/>
      <c r="E2" s="549"/>
      <c r="F2" s="549"/>
      <c r="G2" s="549"/>
    </row>
    <row r="3" spans="1:9" s="378" customFormat="1" ht="27.75" customHeight="1" x14ac:dyDescent="0.2">
      <c r="A3" s="550" t="s">
        <v>66</v>
      </c>
      <c r="B3" s="550"/>
      <c r="C3" s="550"/>
      <c r="D3" s="550"/>
      <c r="E3" s="550"/>
      <c r="F3" s="550"/>
      <c r="G3" s="550"/>
    </row>
    <row r="4" spans="1:9" s="36" customFormat="1" ht="24" customHeight="1" x14ac:dyDescent="0.2">
      <c r="A4" s="550" t="s">
        <v>2</v>
      </c>
      <c r="B4" s="550"/>
      <c r="C4" s="550"/>
      <c r="D4" s="550"/>
      <c r="E4" s="550"/>
      <c r="F4" s="550"/>
      <c r="G4" s="550"/>
    </row>
    <row r="5" spans="1:9" s="36" customFormat="1" ht="6" customHeight="1" x14ac:dyDescent="0.2">
      <c r="B5" s="379"/>
      <c r="C5" s="380"/>
    </row>
    <row r="6" spans="1:9" s="36" customFormat="1" ht="27.75" customHeight="1" x14ac:dyDescent="0.2">
      <c r="A6" s="546" t="s">
        <v>1263</v>
      </c>
      <c r="B6" s="547"/>
      <c r="C6" s="386" t="s">
        <v>1257</v>
      </c>
      <c r="D6" s="386" t="s">
        <v>1258</v>
      </c>
      <c r="E6" s="386" t="s">
        <v>1259</v>
      </c>
      <c r="F6" s="33" t="s">
        <v>1262</v>
      </c>
      <c r="G6" s="33" t="s">
        <v>1262</v>
      </c>
    </row>
    <row r="7" spans="1:9" s="385" customFormat="1" ht="12" customHeight="1" x14ac:dyDescent="0.2">
      <c r="A7" s="544">
        <v>1</v>
      </c>
      <c r="B7" s="545"/>
      <c r="C7" s="383">
        <v>2</v>
      </c>
      <c r="D7" s="383">
        <v>3</v>
      </c>
      <c r="E7" s="383">
        <v>4</v>
      </c>
      <c r="F7" s="384" t="s">
        <v>1260</v>
      </c>
      <c r="G7" s="384" t="s">
        <v>1261</v>
      </c>
    </row>
    <row r="8" spans="1:9" s="36" customFormat="1" ht="22.5" customHeight="1" x14ac:dyDescent="0.2">
      <c r="A8" s="381">
        <v>6</v>
      </c>
      <c r="B8" s="387" t="s">
        <v>24</v>
      </c>
      <c r="C8" s="388">
        <v>1097718293.3799999</v>
      </c>
      <c r="D8" s="388">
        <v>970508867</v>
      </c>
      <c r="E8" s="388">
        <v>1000847101.46</v>
      </c>
      <c r="F8" s="389">
        <f>+E8/C8*100</f>
        <v>91.175222959824936</v>
      </c>
      <c r="G8" s="389">
        <f>+E8/D8*100</f>
        <v>103.12601311452005</v>
      </c>
      <c r="H8" s="391"/>
      <c r="I8" s="391"/>
    </row>
    <row r="9" spans="1:9" s="36" customFormat="1" ht="31.5" customHeight="1" x14ac:dyDescent="0.2">
      <c r="A9" s="538">
        <v>7</v>
      </c>
      <c r="B9" s="535" t="s">
        <v>72</v>
      </c>
      <c r="C9" s="388">
        <v>0</v>
      </c>
      <c r="D9" s="388">
        <v>0</v>
      </c>
      <c r="E9" s="388">
        <v>0</v>
      </c>
      <c r="F9" s="389" t="s">
        <v>757</v>
      </c>
      <c r="G9" s="389" t="s">
        <v>757</v>
      </c>
      <c r="H9" s="390"/>
    </row>
    <row r="10" spans="1:9" s="36" customFormat="1" ht="22.5" customHeight="1" x14ac:dyDescent="0.2">
      <c r="A10" s="382"/>
      <c r="B10" s="392" t="s">
        <v>109</v>
      </c>
      <c r="C10" s="388">
        <v>1097718293.3799999</v>
      </c>
      <c r="D10" s="388">
        <v>970508867</v>
      </c>
      <c r="E10" s="388">
        <v>1000847101.46</v>
      </c>
      <c r="F10" s="389">
        <f t="shared" ref="F10:F14" si="0">+E10/C10*100</f>
        <v>91.175222959824936</v>
      </c>
      <c r="G10" s="389">
        <f t="shared" ref="G10:G14" si="1">+E10/D10*100</f>
        <v>103.12601311452005</v>
      </c>
    </row>
    <row r="11" spans="1:9" s="36" customFormat="1" ht="22.5" customHeight="1" x14ac:dyDescent="0.2">
      <c r="A11" s="381">
        <v>3</v>
      </c>
      <c r="B11" s="387" t="s">
        <v>73</v>
      </c>
      <c r="C11" s="393">
        <v>9446785.506000001</v>
      </c>
      <c r="D11" s="393">
        <v>11851000</v>
      </c>
      <c r="E11" s="393">
        <v>8707286.2200000007</v>
      </c>
      <c r="F11" s="389">
        <f t="shared" si="0"/>
        <v>92.171947954885638</v>
      </c>
      <c r="G11" s="389">
        <f t="shared" si="1"/>
        <v>73.473008353725433</v>
      </c>
      <c r="H11" s="391"/>
      <c r="I11" s="391"/>
    </row>
    <row r="12" spans="1:9" s="36" customFormat="1" ht="31.5" customHeight="1" x14ac:dyDescent="0.2">
      <c r="A12" s="538">
        <v>4</v>
      </c>
      <c r="B12" s="535" t="s">
        <v>75</v>
      </c>
      <c r="C12" s="393">
        <v>85208.38</v>
      </c>
      <c r="D12" s="393">
        <v>185000</v>
      </c>
      <c r="E12" s="393">
        <v>0</v>
      </c>
      <c r="F12" s="389" t="s">
        <v>757</v>
      </c>
      <c r="G12" s="389" t="s">
        <v>757</v>
      </c>
      <c r="H12" s="390"/>
    </row>
    <row r="13" spans="1:9" s="36" customFormat="1" ht="22.5" customHeight="1" x14ac:dyDescent="0.2">
      <c r="A13" s="536"/>
      <c r="B13" s="392" t="s">
        <v>110</v>
      </c>
      <c r="C13" s="393">
        <v>9531993.8860000018</v>
      </c>
      <c r="D13" s="393">
        <v>12036000</v>
      </c>
      <c r="E13" s="393">
        <v>8707286.2200000007</v>
      </c>
      <c r="F13" s="389">
        <f t="shared" si="0"/>
        <v>91.348004668663492</v>
      </c>
      <c r="G13" s="389">
        <f t="shared" si="1"/>
        <v>72.343687437686938</v>
      </c>
      <c r="H13" s="390"/>
    </row>
    <row r="14" spans="1:9" s="36" customFormat="1" ht="22.5" customHeight="1" x14ac:dyDescent="0.2">
      <c r="A14" s="537"/>
      <c r="B14" s="387" t="s">
        <v>23</v>
      </c>
      <c r="C14" s="393">
        <v>1088186299.494</v>
      </c>
      <c r="D14" s="393">
        <v>958472867</v>
      </c>
      <c r="E14" s="393">
        <v>992139815.24000001</v>
      </c>
      <c r="F14" s="389">
        <f t="shared" si="0"/>
        <v>91.173709474318784</v>
      </c>
      <c r="G14" s="389">
        <f t="shared" si="1"/>
        <v>103.51256142966017</v>
      </c>
    </row>
    <row r="15" spans="1:9" s="36" customFormat="1" ht="20.25" customHeight="1" x14ac:dyDescent="0.2">
      <c r="A15" s="380"/>
      <c r="B15" s="395"/>
      <c r="C15" s="395"/>
      <c r="E15" s="390"/>
    </row>
    <row r="16" spans="1:9" s="396" customFormat="1" ht="24" customHeight="1" x14ac:dyDescent="0.2">
      <c r="A16" s="551" t="s">
        <v>31</v>
      </c>
      <c r="B16" s="551"/>
      <c r="C16" s="551"/>
      <c r="D16" s="551"/>
      <c r="E16" s="551"/>
      <c r="F16" s="551"/>
      <c r="G16" s="551"/>
    </row>
    <row r="17" spans="1:7" s="396" customFormat="1" ht="18" customHeight="1" x14ac:dyDescent="0.2">
      <c r="A17" s="397"/>
      <c r="B17" s="397"/>
      <c r="C17" s="380"/>
    </row>
    <row r="18" spans="1:7" s="396" customFormat="1" ht="27.6" customHeight="1" x14ac:dyDescent="0.2">
      <c r="A18" s="546" t="s">
        <v>1263</v>
      </c>
      <c r="B18" s="547"/>
      <c r="C18" s="386" t="s">
        <v>1257</v>
      </c>
      <c r="D18" s="386" t="s">
        <v>1258</v>
      </c>
      <c r="E18" s="386" t="s">
        <v>1259</v>
      </c>
      <c r="F18" s="33" t="s">
        <v>1262</v>
      </c>
      <c r="G18" s="33" t="s">
        <v>1262</v>
      </c>
    </row>
    <row r="19" spans="1:7" s="385" customFormat="1" ht="12" customHeight="1" x14ac:dyDescent="0.2">
      <c r="A19" s="544">
        <v>1</v>
      </c>
      <c r="B19" s="545"/>
      <c r="C19" s="383">
        <v>2</v>
      </c>
      <c r="D19" s="383">
        <v>3</v>
      </c>
      <c r="E19" s="383">
        <v>4</v>
      </c>
      <c r="F19" s="384" t="s">
        <v>1260</v>
      </c>
      <c r="G19" s="384" t="s">
        <v>1261</v>
      </c>
    </row>
    <row r="20" spans="1:7" s="396" customFormat="1" ht="31.5" x14ac:dyDescent="0.2">
      <c r="A20" s="381">
        <v>8</v>
      </c>
      <c r="B20" s="387" t="s">
        <v>21</v>
      </c>
      <c r="C20" s="388">
        <v>0</v>
      </c>
      <c r="D20" s="388">
        <v>0</v>
      </c>
      <c r="E20" s="388">
        <v>0</v>
      </c>
      <c r="F20" s="389" t="s">
        <v>757</v>
      </c>
      <c r="G20" s="389" t="s">
        <v>757</v>
      </c>
    </row>
    <row r="21" spans="1:7" s="396" customFormat="1" ht="32.25" customHeight="1" x14ac:dyDescent="0.2">
      <c r="A21" s="381">
        <v>5</v>
      </c>
      <c r="B21" s="387" t="s">
        <v>22</v>
      </c>
      <c r="C21" s="398">
        <v>2399138250</v>
      </c>
      <c r="D21" s="398">
        <v>958472867</v>
      </c>
      <c r="E21" s="388">
        <v>992139815.24000001</v>
      </c>
      <c r="F21" s="389">
        <f t="shared" ref="F21:F24" si="2">+E21/C21*100</f>
        <v>41.354007641702182</v>
      </c>
      <c r="G21" s="389">
        <f t="shared" ref="G21:G24" si="3">+E21/D21*100</f>
        <v>103.51256142966017</v>
      </c>
    </row>
    <row r="22" spans="1:7" s="396" customFormat="1" ht="31.5" x14ac:dyDescent="0.2">
      <c r="A22" s="387"/>
      <c r="B22" s="387" t="s">
        <v>104</v>
      </c>
      <c r="C22" s="398">
        <v>1469836658</v>
      </c>
      <c r="D22" s="398">
        <v>0</v>
      </c>
      <c r="E22" s="398">
        <v>0</v>
      </c>
      <c r="F22" s="389" t="s">
        <v>757</v>
      </c>
      <c r="G22" s="389" t="s">
        <v>757</v>
      </c>
    </row>
    <row r="23" spans="1:7" s="396" customFormat="1" ht="31.5" x14ac:dyDescent="0.2">
      <c r="A23" s="387"/>
      <c r="B23" s="387" t="s">
        <v>105</v>
      </c>
      <c r="C23" s="398">
        <v>-158884707</v>
      </c>
      <c r="D23" s="398">
        <v>0</v>
      </c>
      <c r="E23" s="393">
        <v>0</v>
      </c>
      <c r="F23" s="389" t="s">
        <v>757</v>
      </c>
      <c r="G23" s="389" t="s">
        <v>757</v>
      </c>
    </row>
    <row r="24" spans="1:7" s="396" customFormat="1" ht="23.25" customHeight="1" x14ac:dyDescent="0.2">
      <c r="A24" s="387"/>
      <c r="B24" s="387" t="s">
        <v>61</v>
      </c>
      <c r="C24" s="399">
        <v>-1088186299</v>
      </c>
      <c r="D24" s="399">
        <v>-958472867</v>
      </c>
      <c r="E24" s="393">
        <v>-992139815.24000001</v>
      </c>
      <c r="F24" s="389">
        <f t="shared" si="2"/>
        <v>91.17370951570858</v>
      </c>
      <c r="G24" s="389">
        <f t="shared" si="3"/>
        <v>103.51256142966017</v>
      </c>
    </row>
    <row r="25" spans="1:7" s="396" customFormat="1" ht="23.25" customHeight="1" x14ac:dyDescent="0.2">
      <c r="A25" s="401"/>
      <c r="B25" s="394"/>
      <c r="F25" s="402"/>
      <c r="G25" s="403"/>
    </row>
    <row r="26" spans="1:7" s="36" customFormat="1" ht="28.5" customHeight="1" x14ac:dyDescent="0.2">
      <c r="A26" s="387"/>
      <c r="B26" s="387" t="s">
        <v>65</v>
      </c>
      <c r="C26" s="404">
        <v>0</v>
      </c>
      <c r="D26" s="404">
        <v>0</v>
      </c>
      <c r="E26" s="405">
        <v>0</v>
      </c>
      <c r="F26" s="406" t="s">
        <v>757</v>
      </c>
      <c r="G26" s="407" t="s">
        <v>757</v>
      </c>
    </row>
    <row r="27" spans="1:7" s="36" customFormat="1" ht="12.75" customHeight="1" x14ac:dyDescent="0.2">
      <c r="A27" s="380"/>
      <c r="B27" s="380"/>
      <c r="C27" s="380"/>
    </row>
    <row r="28" spans="1:7" s="36" customFormat="1" ht="18" customHeight="1" x14ac:dyDescent="0.2"/>
    <row r="29" spans="1:7" s="36" customFormat="1" ht="12.75" customHeight="1" x14ac:dyDescent="0.2">
      <c r="A29" s="400"/>
    </row>
    <row r="30" spans="1:7" s="36" customFormat="1" ht="12.75" customHeight="1" x14ac:dyDescent="0.2">
      <c r="A30" s="400"/>
    </row>
    <row r="31" spans="1:7" s="36" customFormat="1" ht="12.75" customHeight="1" x14ac:dyDescent="0.2">
      <c r="A31" s="400"/>
    </row>
    <row r="32" spans="1:7" s="36" customFormat="1" ht="12.75" customHeight="1" x14ac:dyDescent="0.2">
      <c r="A32" s="400"/>
    </row>
    <row r="33" spans="1:1" s="36" customFormat="1" ht="12.75" customHeight="1" x14ac:dyDescent="0.2">
      <c r="A33" s="400"/>
    </row>
    <row r="34" spans="1:1" s="36" customFormat="1" ht="12.75" customHeight="1" x14ac:dyDescent="0.2">
      <c r="A34" s="400"/>
    </row>
    <row r="35" spans="1:1" s="36" customFormat="1" ht="12.75" customHeight="1" x14ac:dyDescent="0.2">
      <c r="A35" s="400"/>
    </row>
    <row r="36" spans="1:1" s="36" customFormat="1" ht="12.75" customHeight="1" x14ac:dyDescent="0.2">
      <c r="A36" s="400"/>
    </row>
    <row r="37" spans="1:1" s="36" customFormat="1" ht="12.75" customHeight="1" x14ac:dyDescent="0.2">
      <c r="A37" s="400"/>
    </row>
    <row r="38" spans="1:1" s="36" customFormat="1" ht="12.75" customHeight="1" x14ac:dyDescent="0.2">
      <c r="A38" s="400"/>
    </row>
    <row r="39" spans="1:1" s="36" customFormat="1" ht="12.75" customHeight="1" x14ac:dyDescent="0.2">
      <c r="A39" s="400"/>
    </row>
    <row r="40" spans="1:1" s="36" customFormat="1" ht="12.75" customHeight="1" x14ac:dyDescent="0.2">
      <c r="A40" s="400"/>
    </row>
    <row r="41" spans="1:1" s="36" customFormat="1" ht="12.75" customHeight="1" x14ac:dyDescent="0.2">
      <c r="A41" s="400"/>
    </row>
    <row r="42" spans="1:1" s="36" customFormat="1" ht="12.75" customHeight="1" x14ac:dyDescent="0.2">
      <c r="A42" s="400"/>
    </row>
    <row r="43" spans="1:1" s="36" customFormat="1" ht="12.75" customHeight="1" x14ac:dyDescent="0.2">
      <c r="A43" s="400"/>
    </row>
    <row r="44" spans="1:1" s="36" customFormat="1" ht="12.75" customHeight="1" x14ac:dyDescent="0.2">
      <c r="A44" s="400"/>
    </row>
    <row r="45" spans="1:1" s="36" customFormat="1" ht="12.75" customHeight="1" x14ac:dyDescent="0.2">
      <c r="A45" s="400"/>
    </row>
    <row r="46" spans="1:1" s="36" customFormat="1" ht="12.75" customHeight="1" x14ac:dyDescent="0.2">
      <c r="A46" s="400"/>
    </row>
    <row r="47" spans="1:1" s="36" customFormat="1" ht="12.75" customHeight="1" x14ac:dyDescent="0.2">
      <c r="A47" s="400"/>
    </row>
    <row r="48" spans="1:1" s="36" customFormat="1" ht="12.75" customHeight="1" x14ac:dyDescent="0.2">
      <c r="A48" s="400"/>
    </row>
    <row r="49" spans="1:1" s="36" customFormat="1" ht="12.75" customHeight="1" x14ac:dyDescent="0.2">
      <c r="A49" s="400"/>
    </row>
    <row r="50" spans="1:1" s="36" customFormat="1" ht="12.75" customHeight="1" x14ac:dyDescent="0.2">
      <c r="A50" s="400"/>
    </row>
    <row r="51" spans="1:1" s="36" customFormat="1" ht="12.75" customHeight="1" x14ac:dyDescent="0.2">
      <c r="A51" s="400"/>
    </row>
    <row r="52" spans="1:1" s="36" customFormat="1" ht="12.75" customHeight="1" x14ac:dyDescent="0.2">
      <c r="A52" s="400"/>
    </row>
    <row r="53" spans="1:1" s="36" customFormat="1" ht="12.75" customHeight="1" x14ac:dyDescent="0.2">
      <c r="A53" s="400"/>
    </row>
    <row r="54" spans="1:1" s="36" customFormat="1" ht="12.75" customHeight="1" x14ac:dyDescent="0.2">
      <c r="A54" s="400"/>
    </row>
    <row r="55" spans="1:1" s="36" customFormat="1" ht="12.75" customHeight="1" x14ac:dyDescent="0.2">
      <c r="A55" s="400"/>
    </row>
    <row r="56" spans="1:1" s="36" customFormat="1" ht="12.75" customHeight="1" x14ac:dyDescent="0.2">
      <c r="A56" s="400"/>
    </row>
    <row r="57" spans="1:1" s="36" customFormat="1" ht="12.75" customHeight="1" x14ac:dyDescent="0.2">
      <c r="A57" s="400"/>
    </row>
    <row r="58" spans="1:1" s="36" customFormat="1" ht="12.75" customHeight="1" x14ac:dyDescent="0.2">
      <c r="A58" s="400"/>
    </row>
    <row r="59" spans="1:1" s="36" customFormat="1" ht="12.75" customHeight="1" x14ac:dyDescent="0.2">
      <c r="A59" s="400"/>
    </row>
    <row r="60" spans="1:1" s="36" customFormat="1" ht="12.75" customHeight="1" x14ac:dyDescent="0.2">
      <c r="A60" s="400"/>
    </row>
    <row r="61" spans="1:1" s="36" customFormat="1" ht="12.75" customHeight="1" x14ac:dyDescent="0.2">
      <c r="A61" s="400"/>
    </row>
    <row r="62" spans="1:1" s="36" customFormat="1" ht="12.75" customHeight="1" x14ac:dyDescent="0.2">
      <c r="A62" s="400"/>
    </row>
    <row r="63" spans="1:1" s="36" customFormat="1" ht="12.75" customHeight="1" x14ac:dyDescent="0.2">
      <c r="A63" s="400"/>
    </row>
    <row r="64" spans="1:1" s="36" customFormat="1" ht="12.75" customHeight="1" x14ac:dyDescent="0.2">
      <c r="A64" s="400"/>
    </row>
    <row r="65" spans="1:1" s="36" customFormat="1" ht="12.75" customHeight="1" x14ac:dyDescent="0.2">
      <c r="A65" s="400"/>
    </row>
    <row r="66" spans="1:1" s="36" customFormat="1" ht="12.75" customHeight="1" x14ac:dyDescent="0.2">
      <c r="A66" s="400"/>
    </row>
    <row r="67" spans="1:1" s="36" customFormat="1" ht="12.75" customHeight="1" x14ac:dyDescent="0.2">
      <c r="A67" s="400"/>
    </row>
    <row r="68" spans="1:1" s="36" customFormat="1" ht="12.75" customHeight="1" x14ac:dyDescent="0.2">
      <c r="A68" s="400"/>
    </row>
    <row r="69" spans="1:1" s="36" customFormat="1" ht="12.75" customHeight="1" x14ac:dyDescent="0.2">
      <c r="A69" s="400"/>
    </row>
    <row r="70" spans="1:1" s="36" customFormat="1" ht="12.75" customHeight="1" x14ac:dyDescent="0.2">
      <c r="A70" s="400"/>
    </row>
    <row r="71" spans="1:1" s="36" customFormat="1" ht="12.75" customHeight="1" x14ac:dyDescent="0.2">
      <c r="A71" s="400"/>
    </row>
    <row r="72" spans="1:1" s="36" customFormat="1" ht="12.75" customHeight="1" x14ac:dyDescent="0.2">
      <c r="A72" s="400"/>
    </row>
    <row r="73" spans="1:1" s="36" customFormat="1" ht="12.75" customHeight="1" x14ac:dyDescent="0.2">
      <c r="A73" s="400"/>
    </row>
    <row r="74" spans="1:1" s="36" customFormat="1" ht="12.75" customHeight="1" x14ac:dyDescent="0.2">
      <c r="A74" s="400"/>
    </row>
    <row r="75" spans="1:1" s="36" customFormat="1" ht="12.75" customHeight="1" x14ac:dyDescent="0.2">
      <c r="A75" s="400"/>
    </row>
    <row r="76" spans="1:1" s="36" customFormat="1" ht="12.75" customHeight="1" x14ac:dyDescent="0.2">
      <c r="A76" s="400"/>
    </row>
    <row r="77" spans="1:1" s="36" customFormat="1" ht="12.75" customHeight="1" x14ac:dyDescent="0.2">
      <c r="A77" s="400"/>
    </row>
    <row r="78" spans="1:1" s="36" customFormat="1" ht="12.75" customHeight="1" x14ac:dyDescent="0.2">
      <c r="A78" s="400"/>
    </row>
    <row r="79" spans="1:1" s="36" customFormat="1" ht="12.75" customHeight="1" x14ac:dyDescent="0.2">
      <c r="A79" s="400"/>
    </row>
    <row r="80" spans="1:1" s="36" customFormat="1" ht="12.75" customHeight="1" x14ac:dyDescent="0.2">
      <c r="A80" s="400"/>
    </row>
    <row r="81" spans="1:1" s="36" customFormat="1" ht="12.75" customHeight="1" x14ac:dyDescent="0.2">
      <c r="A81" s="400"/>
    </row>
    <row r="82" spans="1:1" s="36" customFormat="1" ht="12.75" customHeight="1" x14ac:dyDescent="0.2">
      <c r="A82" s="400"/>
    </row>
    <row r="83" spans="1:1" s="36" customFormat="1" ht="12.75" customHeight="1" x14ac:dyDescent="0.2">
      <c r="A83" s="400"/>
    </row>
    <row r="84" spans="1:1" s="36" customFormat="1" ht="12.75" customHeight="1" x14ac:dyDescent="0.2">
      <c r="A84" s="400"/>
    </row>
    <row r="85" spans="1:1" s="36" customFormat="1" ht="12.75" customHeight="1" x14ac:dyDescent="0.2">
      <c r="A85" s="400"/>
    </row>
    <row r="86" spans="1:1" s="36" customFormat="1" ht="12.75" customHeight="1" x14ac:dyDescent="0.2">
      <c r="A86" s="400"/>
    </row>
    <row r="87" spans="1:1" s="36" customFormat="1" ht="12.75" customHeight="1" x14ac:dyDescent="0.2">
      <c r="A87" s="400"/>
    </row>
    <row r="88" spans="1:1" s="36" customFormat="1" ht="12.75" customHeight="1" x14ac:dyDescent="0.2">
      <c r="A88" s="400"/>
    </row>
    <row r="89" spans="1:1" s="36" customFormat="1" ht="12.75" customHeight="1" x14ac:dyDescent="0.2">
      <c r="A89" s="400"/>
    </row>
    <row r="90" spans="1:1" s="36" customFormat="1" ht="12.75" customHeight="1" x14ac:dyDescent="0.2">
      <c r="A90" s="400"/>
    </row>
    <row r="91" spans="1:1" s="36" customFormat="1" ht="12.75" customHeight="1" x14ac:dyDescent="0.2">
      <c r="A91" s="400"/>
    </row>
    <row r="92" spans="1:1" s="36" customFormat="1" ht="12.75" customHeight="1" x14ac:dyDescent="0.2">
      <c r="A92" s="400"/>
    </row>
    <row r="93" spans="1:1" s="36" customFormat="1" ht="12.75" customHeight="1" x14ac:dyDescent="0.2">
      <c r="A93" s="400"/>
    </row>
    <row r="94" spans="1:1" s="36" customFormat="1" ht="12.75" customHeight="1" x14ac:dyDescent="0.2">
      <c r="A94" s="400"/>
    </row>
    <row r="95" spans="1:1" s="36" customFormat="1" ht="12.75" customHeight="1" x14ac:dyDescent="0.2">
      <c r="A95" s="400"/>
    </row>
    <row r="96" spans="1:1" s="36" customFormat="1" ht="12.75" customHeight="1" x14ac:dyDescent="0.2">
      <c r="A96" s="400"/>
    </row>
    <row r="97" spans="1:1" s="36" customFormat="1" ht="12.75" customHeight="1" x14ac:dyDescent="0.2">
      <c r="A97" s="400"/>
    </row>
    <row r="98" spans="1:1" s="36" customFormat="1" ht="12.75" customHeight="1" x14ac:dyDescent="0.2">
      <c r="A98" s="400"/>
    </row>
    <row r="99" spans="1:1" s="36" customFormat="1" ht="12.75" customHeight="1" x14ac:dyDescent="0.2">
      <c r="A99" s="400"/>
    </row>
    <row r="100" spans="1:1" s="36" customFormat="1" ht="12.75" customHeight="1" x14ac:dyDescent="0.2">
      <c r="A100" s="400"/>
    </row>
    <row r="101" spans="1:1" s="36" customFormat="1" ht="12.75" customHeight="1" x14ac:dyDescent="0.2">
      <c r="A101" s="400"/>
    </row>
    <row r="102" spans="1:1" s="36" customFormat="1" ht="12.75" customHeight="1" x14ac:dyDescent="0.2">
      <c r="A102" s="400"/>
    </row>
    <row r="103" spans="1:1" s="36" customFormat="1" ht="12.75" customHeight="1" x14ac:dyDescent="0.2">
      <c r="A103" s="400"/>
    </row>
    <row r="104" spans="1:1" s="36" customFormat="1" ht="12.75" customHeight="1" x14ac:dyDescent="0.2">
      <c r="A104" s="400"/>
    </row>
    <row r="105" spans="1:1" s="36" customFormat="1" ht="12.75" customHeight="1" x14ac:dyDescent="0.2">
      <c r="A105" s="400"/>
    </row>
    <row r="106" spans="1:1" s="36" customFormat="1" ht="12.75" customHeight="1" x14ac:dyDescent="0.2">
      <c r="A106" s="400"/>
    </row>
    <row r="107" spans="1:1" s="36" customFormat="1" ht="12.75" customHeight="1" x14ac:dyDescent="0.2">
      <c r="A107" s="400"/>
    </row>
    <row r="108" spans="1:1" s="36" customFormat="1" ht="12.75" customHeight="1" x14ac:dyDescent="0.2">
      <c r="A108" s="400"/>
    </row>
    <row r="109" spans="1:1" s="36" customFormat="1" ht="12.75" customHeight="1" x14ac:dyDescent="0.2">
      <c r="A109" s="400"/>
    </row>
    <row r="110" spans="1:1" s="36" customFormat="1" ht="12.75" customHeight="1" x14ac:dyDescent="0.2">
      <c r="A110" s="400"/>
    </row>
    <row r="111" spans="1:1" s="36" customFormat="1" ht="12.75" customHeight="1" x14ac:dyDescent="0.2">
      <c r="A111" s="400"/>
    </row>
    <row r="112" spans="1:1" s="36" customFormat="1" ht="12.75" customHeight="1" x14ac:dyDescent="0.2">
      <c r="A112" s="400"/>
    </row>
    <row r="113" spans="1:1" s="36" customFormat="1" ht="12.75" customHeight="1" x14ac:dyDescent="0.2">
      <c r="A113" s="400"/>
    </row>
    <row r="114" spans="1:1" s="36" customFormat="1" ht="12.75" customHeight="1" x14ac:dyDescent="0.2">
      <c r="A114" s="400"/>
    </row>
    <row r="115" spans="1:1" s="36" customFormat="1" ht="12.75" customHeight="1" x14ac:dyDescent="0.2">
      <c r="A115" s="400"/>
    </row>
    <row r="116" spans="1:1" s="36" customFormat="1" ht="12.75" customHeight="1" x14ac:dyDescent="0.2">
      <c r="A116" s="400"/>
    </row>
    <row r="117" spans="1:1" s="36" customFormat="1" ht="12.75" customHeight="1" x14ac:dyDescent="0.2">
      <c r="A117" s="400"/>
    </row>
    <row r="118" spans="1:1" s="36" customFormat="1" ht="12.75" customHeight="1" x14ac:dyDescent="0.2">
      <c r="A118" s="400"/>
    </row>
    <row r="119" spans="1:1" s="36" customFormat="1" ht="12.75" customHeight="1" x14ac:dyDescent="0.2">
      <c r="A119" s="400"/>
    </row>
    <row r="120" spans="1:1" s="36" customFormat="1" ht="12.75" customHeight="1" x14ac:dyDescent="0.2">
      <c r="A120" s="400"/>
    </row>
    <row r="121" spans="1:1" s="36" customFormat="1" ht="12.75" customHeight="1" x14ac:dyDescent="0.2">
      <c r="A121" s="400"/>
    </row>
    <row r="122" spans="1:1" s="36" customFormat="1" ht="12.75" customHeight="1" x14ac:dyDescent="0.2">
      <c r="A122" s="400"/>
    </row>
    <row r="123" spans="1:1" s="36" customFormat="1" ht="12.75" customHeight="1" x14ac:dyDescent="0.2">
      <c r="A123" s="400"/>
    </row>
    <row r="124" spans="1:1" s="36" customFormat="1" ht="12.75" customHeight="1" x14ac:dyDescent="0.2">
      <c r="A124" s="400"/>
    </row>
    <row r="125" spans="1:1" s="36" customFormat="1" ht="12.75" customHeight="1" x14ac:dyDescent="0.2">
      <c r="A125" s="400"/>
    </row>
    <row r="126" spans="1:1" s="36" customFormat="1" ht="12.75" customHeight="1" x14ac:dyDescent="0.2">
      <c r="A126" s="400"/>
    </row>
    <row r="127" spans="1:1" s="36" customFormat="1" ht="12.75" customHeight="1" x14ac:dyDescent="0.2">
      <c r="A127" s="400"/>
    </row>
    <row r="128" spans="1:1" s="36" customFormat="1" ht="12.75" customHeight="1" x14ac:dyDescent="0.2">
      <c r="A128" s="400"/>
    </row>
    <row r="129" spans="1:1" s="36" customFormat="1" ht="12.75" customHeight="1" x14ac:dyDescent="0.2">
      <c r="A129" s="400"/>
    </row>
    <row r="130" spans="1:1" s="36" customFormat="1" ht="12.75" customHeight="1" x14ac:dyDescent="0.2">
      <c r="A130" s="400"/>
    </row>
    <row r="131" spans="1:1" s="36" customFormat="1" ht="12.75" customHeight="1" x14ac:dyDescent="0.2">
      <c r="A131" s="400"/>
    </row>
    <row r="132" spans="1:1" s="36" customFormat="1" ht="12.75" customHeight="1" x14ac:dyDescent="0.2">
      <c r="A132" s="400"/>
    </row>
    <row r="133" spans="1:1" s="36" customFormat="1" ht="12.75" customHeight="1" x14ac:dyDescent="0.2">
      <c r="A133" s="400"/>
    </row>
    <row r="134" spans="1:1" s="36" customFormat="1" ht="12.75" customHeight="1" x14ac:dyDescent="0.2">
      <c r="A134" s="400"/>
    </row>
    <row r="135" spans="1:1" s="36" customFormat="1" ht="12.75" customHeight="1" x14ac:dyDescent="0.2">
      <c r="A135" s="400"/>
    </row>
    <row r="136" spans="1:1" s="36" customFormat="1" ht="12.75" customHeight="1" x14ac:dyDescent="0.2">
      <c r="A136" s="400"/>
    </row>
    <row r="137" spans="1:1" s="36" customFormat="1" ht="12.75" customHeight="1" x14ac:dyDescent="0.2">
      <c r="A137" s="400"/>
    </row>
    <row r="138" spans="1:1" s="36" customFormat="1" ht="12.75" customHeight="1" x14ac:dyDescent="0.2">
      <c r="A138" s="400"/>
    </row>
    <row r="139" spans="1:1" s="36" customFormat="1" ht="12.75" customHeight="1" x14ac:dyDescent="0.2">
      <c r="A139" s="400"/>
    </row>
    <row r="140" spans="1:1" s="36" customFormat="1" ht="12.75" customHeight="1" x14ac:dyDescent="0.2">
      <c r="A140" s="400"/>
    </row>
    <row r="141" spans="1:1" s="36" customFormat="1" ht="12.75" customHeight="1" x14ac:dyDescent="0.2">
      <c r="A141" s="400"/>
    </row>
    <row r="142" spans="1:1" s="36" customFormat="1" ht="12.75" customHeight="1" x14ac:dyDescent="0.2">
      <c r="A142" s="400"/>
    </row>
    <row r="143" spans="1:1" s="36" customFormat="1" ht="12.75" customHeight="1" x14ac:dyDescent="0.2">
      <c r="A143" s="400"/>
    </row>
    <row r="144" spans="1:1" s="36" customFormat="1" ht="12.75" customHeight="1" x14ac:dyDescent="0.2">
      <c r="A144" s="400"/>
    </row>
    <row r="145" spans="1:1" s="36" customFormat="1" ht="12.75" customHeight="1" x14ac:dyDescent="0.2">
      <c r="A145" s="400"/>
    </row>
    <row r="146" spans="1:1" s="36" customFormat="1" ht="12.75" customHeight="1" x14ac:dyDescent="0.2">
      <c r="A146" s="400"/>
    </row>
    <row r="147" spans="1:1" s="36" customFormat="1" ht="12.75" customHeight="1" x14ac:dyDescent="0.2">
      <c r="A147" s="400"/>
    </row>
    <row r="148" spans="1:1" s="36" customFormat="1" ht="12.75" customHeight="1" x14ac:dyDescent="0.2">
      <c r="A148" s="400"/>
    </row>
    <row r="149" spans="1:1" s="36" customFormat="1" ht="12.75" customHeight="1" x14ac:dyDescent="0.2">
      <c r="A149" s="400"/>
    </row>
    <row r="150" spans="1:1" s="36" customFormat="1" ht="12.75" customHeight="1" x14ac:dyDescent="0.2">
      <c r="A150" s="400"/>
    </row>
    <row r="151" spans="1:1" s="36" customFormat="1" ht="12.75" customHeight="1" x14ac:dyDescent="0.2">
      <c r="A151" s="400"/>
    </row>
    <row r="152" spans="1:1" s="36" customFormat="1" ht="12.75" customHeight="1" x14ac:dyDescent="0.2">
      <c r="A152" s="400"/>
    </row>
    <row r="153" spans="1:1" s="36" customFormat="1" ht="12.75" customHeight="1" x14ac:dyDescent="0.2">
      <c r="A153" s="400"/>
    </row>
    <row r="154" spans="1:1" s="36" customFormat="1" ht="12.75" customHeight="1" x14ac:dyDescent="0.2">
      <c r="A154" s="400"/>
    </row>
    <row r="155" spans="1:1" s="36" customFormat="1" ht="12.75" customHeight="1" x14ac:dyDescent="0.2">
      <c r="A155" s="400"/>
    </row>
    <row r="156" spans="1:1" s="36" customFormat="1" ht="12.75" customHeight="1" x14ac:dyDescent="0.2">
      <c r="A156" s="400"/>
    </row>
    <row r="157" spans="1:1" s="36" customFormat="1" ht="12.75" customHeight="1" x14ac:dyDescent="0.2">
      <c r="A157" s="400"/>
    </row>
    <row r="158" spans="1:1" s="36" customFormat="1" ht="12.75" customHeight="1" x14ac:dyDescent="0.2">
      <c r="A158" s="400"/>
    </row>
    <row r="159" spans="1:1" s="36" customFormat="1" ht="12.75" customHeight="1" x14ac:dyDescent="0.2">
      <c r="A159" s="400"/>
    </row>
    <row r="160" spans="1:1" s="36" customFormat="1" ht="12.75" customHeight="1" x14ac:dyDescent="0.2">
      <c r="A160" s="400"/>
    </row>
    <row r="161" spans="1:1" s="36" customFormat="1" ht="12.75" customHeight="1" x14ac:dyDescent="0.2">
      <c r="A161" s="400"/>
    </row>
    <row r="162" spans="1:1" s="36" customFormat="1" ht="12.75" customHeight="1" x14ac:dyDescent="0.2">
      <c r="A162" s="400"/>
    </row>
    <row r="163" spans="1:1" s="36" customFormat="1" ht="12.75" customHeight="1" x14ac:dyDescent="0.2">
      <c r="A163" s="400"/>
    </row>
    <row r="164" spans="1:1" s="36" customFormat="1" ht="12.75" customHeight="1" x14ac:dyDescent="0.2">
      <c r="A164" s="400"/>
    </row>
    <row r="165" spans="1:1" s="36" customFormat="1" ht="12.75" customHeight="1" x14ac:dyDescent="0.2">
      <c r="A165" s="400"/>
    </row>
    <row r="166" spans="1:1" s="36" customFormat="1" ht="12.75" customHeight="1" x14ac:dyDescent="0.2">
      <c r="A166" s="400"/>
    </row>
    <row r="167" spans="1:1" s="36" customFormat="1" ht="12.75" customHeight="1" x14ac:dyDescent="0.2">
      <c r="A167" s="400"/>
    </row>
    <row r="168" spans="1:1" s="36" customFormat="1" ht="12.75" customHeight="1" x14ac:dyDescent="0.2">
      <c r="A168" s="400"/>
    </row>
    <row r="169" spans="1:1" s="36" customFormat="1" ht="12.75" customHeight="1" x14ac:dyDescent="0.2">
      <c r="A169" s="400"/>
    </row>
    <row r="170" spans="1:1" s="36" customFormat="1" ht="12.75" customHeight="1" x14ac:dyDescent="0.2">
      <c r="A170" s="400"/>
    </row>
    <row r="171" spans="1:1" s="36" customFormat="1" ht="12.75" customHeight="1" x14ac:dyDescent="0.2">
      <c r="A171" s="400"/>
    </row>
    <row r="172" spans="1:1" s="36" customFormat="1" ht="12.75" customHeight="1" x14ac:dyDescent="0.2">
      <c r="A172" s="400"/>
    </row>
    <row r="173" spans="1:1" s="36" customFormat="1" ht="12.75" customHeight="1" x14ac:dyDescent="0.2">
      <c r="A173" s="400"/>
    </row>
    <row r="174" spans="1:1" s="36" customFormat="1" ht="12.75" customHeight="1" x14ac:dyDescent="0.2">
      <c r="A174" s="400"/>
    </row>
    <row r="175" spans="1:1" s="36" customFormat="1" ht="12.75" customHeight="1" x14ac:dyDescent="0.2">
      <c r="A175" s="400"/>
    </row>
    <row r="176" spans="1:1" s="36" customFormat="1" ht="12.75" customHeight="1" x14ac:dyDescent="0.2">
      <c r="A176" s="400"/>
    </row>
    <row r="177" spans="1:1" s="36" customFormat="1" ht="12.75" customHeight="1" x14ac:dyDescent="0.2">
      <c r="A177" s="400"/>
    </row>
    <row r="178" spans="1:1" s="36" customFormat="1" ht="12.75" customHeight="1" x14ac:dyDescent="0.2">
      <c r="A178" s="400"/>
    </row>
    <row r="179" spans="1:1" s="36" customFormat="1" ht="12.75" customHeight="1" x14ac:dyDescent="0.2">
      <c r="A179" s="400"/>
    </row>
    <row r="180" spans="1:1" s="36" customFormat="1" ht="12.75" customHeight="1" x14ac:dyDescent="0.2">
      <c r="A180" s="400"/>
    </row>
    <row r="181" spans="1:1" s="36" customFormat="1" ht="12.75" customHeight="1" x14ac:dyDescent="0.2">
      <c r="A181" s="400"/>
    </row>
    <row r="182" spans="1:1" s="36" customFormat="1" ht="12.75" customHeight="1" x14ac:dyDescent="0.2">
      <c r="A182" s="400"/>
    </row>
    <row r="183" spans="1:1" s="36" customFormat="1" ht="12.75" customHeight="1" x14ac:dyDescent="0.2">
      <c r="A183" s="400"/>
    </row>
    <row r="184" spans="1:1" s="36" customFormat="1" ht="12.75" customHeight="1" x14ac:dyDescent="0.2">
      <c r="A184" s="400"/>
    </row>
    <row r="185" spans="1:1" s="36" customFormat="1" ht="12.75" customHeight="1" x14ac:dyDescent="0.2">
      <c r="A185" s="400"/>
    </row>
    <row r="186" spans="1:1" s="36" customFormat="1" ht="12.75" customHeight="1" x14ac:dyDescent="0.2">
      <c r="A186" s="400"/>
    </row>
    <row r="187" spans="1:1" s="36" customFormat="1" ht="12.75" customHeight="1" x14ac:dyDescent="0.2">
      <c r="A187" s="400"/>
    </row>
    <row r="188" spans="1:1" s="36" customFormat="1" ht="12.75" customHeight="1" x14ac:dyDescent="0.2">
      <c r="A188" s="400"/>
    </row>
    <row r="189" spans="1:1" s="36" customFormat="1" ht="12.75" customHeight="1" x14ac:dyDescent="0.2">
      <c r="A189" s="400"/>
    </row>
    <row r="190" spans="1:1" s="36" customFormat="1" ht="12.75" customHeight="1" x14ac:dyDescent="0.2">
      <c r="A190" s="400"/>
    </row>
    <row r="191" spans="1:1" s="36" customFormat="1" ht="12.75" customHeight="1" x14ac:dyDescent="0.2">
      <c r="A191" s="400"/>
    </row>
    <row r="192" spans="1:1" s="36" customFormat="1" ht="12.75" customHeight="1" x14ac:dyDescent="0.2">
      <c r="A192" s="400"/>
    </row>
    <row r="193" spans="1:1" s="36" customFormat="1" ht="12.75" customHeight="1" x14ac:dyDescent="0.2">
      <c r="A193" s="400"/>
    </row>
    <row r="194" spans="1:1" s="36" customFormat="1" ht="12.75" customHeight="1" x14ac:dyDescent="0.2">
      <c r="A194" s="400"/>
    </row>
    <row r="195" spans="1:1" s="36" customFormat="1" ht="12.75" customHeight="1" x14ac:dyDescent="0.2">
      <c r="A195" s="400"/>
    </row>
    <row r="196" spans="1:1" s="36" customFormat="1" ht="12.75" customHeight="1" x14ac:dyDescent="0.2">
      <c r="A196" s="400"/>
    </row>
    <row r="197" spans="1:1" s="36" customFormat="1" ht="12.75" customHeight="1" x14ac:dyDescent="0.2">
      <c r="A197" s="400"/>
    </row>
    <row r="198" spans="1:1" s="36" customFormat="1" ht="12.75" customHeight="1" x14ac:dyDescent="0.2">
      <c r="A198" s="400"/>
    </row>
    <row r="199" spans="1:1" s="36" customFormat="1" ht="12.75" customHeight="1" x14ac:dyDescent="0.2">
      <c r="A199" s="400"/>
    </row>
    <row r="200" spans="1:1" s="36" customFormat="1" ht="12.75" customHeight="1" x14ac:dyDescent="0.2">
      <c r="A200" s="400"/>
    </row>
    <row r="201" spans="1:1" s="36" customFormat="1" ht="12.75" customHeight="1" x14ac:dyDescent="0.2">
      <c r="A201" s="400"/>
    </row>
    <row r="202" spans="1:1" s="36" customFormat="1" ht="12.75" customHeight="1" x14ac:dyDescent="0.2">
      <c r="A202" s="400"/>
    </row>
    <row r="203" spans="1:1" s="36" customFormat="1" ht="12.75" customHeight="1" x14ac:dyDescent="0.2">
      <c r="A203" s="400"/>
    </row>
    <row r="204" spans="1:1" s="36" customFormat="1" ht="12.75" customHeight="1" x14ac:dyDescent="0.2">
      <c r="A204" s="400"/>
    </row>
    <row r="205" spans="1:1" s="36" customFormat="1" ht="12.75" customHeight="1" x14ac:dyDescent="0.2">
      <c r="A205" s="400"/>
    </row>
    <row r="206" spans="1:1" s="36" customFormat="1" ht="12.75" customHeight="1" x14ac:dyDescent="0.2">
      <c r="A206" s="400"/>
    </row>
    <row r="207" spans="1:1" s="36" customFormat="1" ht="12.75" customHeight="1" x14ac:dyDescent="0.2">
      <c r="A207" s="400"/>
    </row>
    <row r="208" spans="1:1" s="36" customFormat="1" ht="12.75" customHeight="1" x14ac:dyDescent="0.2">
      <c r="A208" s="400"/>
    </row>
    <row r="209" spans="1:1" s="36" customFormat="1" ht="12.75" customHeight="1" x14ac:dyDescent="0.2">
      <c r="A209" s="400"/>
    </row>
    <row r="210" spans="1:1" s="36" customFormat="1" ht="12.75" customHeight="1" x14ac:dyDescent="0.2">
      <c r="A210" s="400"/>
    </row>
    <row r="211" spans="1:1" s="36" customFormat="1" ht="12.75" customHeight="1" x14ac:dyDescent="0.2">
      <c r="A211" s="400"/>
    </row>
    <row r="212" spans="1:1" s="36" customFormat="1" ht="12.75" customHeight="1" x14ac:dyDescent="0.2">
      <c r="A212" s="400"/>
    </row>
    <row r="213" spans="1:1" s="36" customFormat="1" ht="12.75" customHeight="1" x14ac:dyDescent="0.2">
      <c r="A213" s="400"/>
    </row>
    <row r="214" spans="1:1" s="36" customFormat="1" ht="12.75" customHeight="1" x14ac:dyDescent="0.2">
      <c r="A214" s="400"/>
    </row>
    <row r="215" spans="1:1" s="36" customFormat="1" ht="12.75" customHeight="1" x14ac:dyDescent="0.2">
      <c r="A215" s="400"/>
    </row>
    <row r="216" spans="1:1" s="36" customFormat="1" ht="12.75" customHeight="1" x14ac:dyDescent="0.2">
      <c r="A216" s="400"/>
    </row>
    <row r="217" spans="1:1" s="36" customFormat="1" ht="12.75" customHeight="1" x14ac:dyDescent="0.2">
      <c r="A217" s="400"/>
    </row>
    <row r="218" spans="1:1" s="36" customFormat="1" ht="12.75" customHeight="1" x14ac:dyDescent="0.2">
      <c r="A218" s="400"/>
    </row>
    <row r="219" spans="1:1" s="36" customFormat="1" ht="12.75" customHeight="1" x14ac:dyDescent="0.2">
      <c r="A219" s="400"/>
    </row>
    <row r="220" spans="1:1" s="36" customFormat="1" ht="12.75" customHeight="1" x14ac:dyDescent="0.2">
      <c r="A220" s="400"/>
    </row>
    <row r="221" spans="1:1" s="36" customFormat="1" ht="12.75" customHeight="1" x14ac:dyDescent="0.2">
      <c r="A221" s="400"/>
    </row>
    <row r="222" spans="1:1" s="36" customFormat="1" ht="12.75" customHeight="1" x14ac:dyDescent="0.2">
      <c r="A222" s="400"/>
    </row>
    <row r="223" spans="1:1" s="36" customFormat="1" ht="12.75" customHeight="1" x14ac:dyDescent="0.2">
      <c r="A223" s="400"/>
    </row>
    <row r="224" spans="1:1" s="36" customFormat="1" ht="12.75" customHeight="1" x14ac:dyDescent="0.2">
      <c r="A224" s="400"/>
    </row>
    <row r="225" spans="1:1" s="36" customFormat="1" ht="12.75" customHeight="1" x14ac:dyDescent="0.2">
      <c r="A225" s="400"/>
    </row>
    <row r="226" spans="1:1" s="36" customFormat="1" ht="12.75" customHeight="1" x14ac:dyDescent="0.2">
      <c r="A226" s="400"/>
    </row>
    <row r="227" spans="1:1" s="36" customFormat="1" ht="12.75" customHeight="1" x14ac:dyDescent="0.2">
      <c r="A227" s="400"/>
    </row>
    <row r="228" spans="1:1" s="36" customFormat="1" ht="12.75" customHeight="1" x14ac:dyDescent="0.2">
      <c r="A228" s="400"/>
    </row>
    <row r="229" spans="1:1" s="36" customFormat="1" ht="12.75" customHeight="1" x14ac:dyDescent="0.2">
      <c r="A229" s="400"/>
    </row>
    <row r="230" spans="1:1" s="36" customFormat="1" ht="12.75" customHeight="1" x14ac:dyDescent="0.2">
      <c r="A230" s="400"/>
    </row>
    <row r="231" spans="1:1" s="36" customFormat="1" ht="12.75" customHeight="1" x14ac:dyDescent="0.2">
      <c r="A231" s="400"/>
    </row>
    <row r="232" spans="1:1" s="36" customFormat="1" ht="12.75" customHeight="1" x14ac:dyDescent="0.2">
      <c r="A232" s="400"/>
    </row>
    <row r="233" spans="1:1" s="36" customFormat="1" ht="12.75" customHeight="1" x14ac:dyDescent="0.2">
      <c r="A233" s="400"/>
    </row>
    <row r="234" spans="1:1" s="36" customFormat="1" ht="12.75" customHeight="1" x14ac:dyDescent="0.2">
      <c r="A234" s="400"/>
    </row>
    <row r="235" spans="1:1" s="36" customFormat="1" ht="12.75" customHeight="1" x14ac:dyDescent="0.2">
      <c r="A235" s="400"/>
    </row>
    <row r="236" spans="1:1" s="36" customFormat="1" ht="12.75" customHeight="1" x14ac:dyDescent="0.2">
      <c r="A236" s="400"/>
    </row>
    <row r="237" spans="1:1" s="36" customFormat="1" ht="12.75" customHeight="1" x14ac:dyDescent="0.2">
      <c r="A237" s="400"/>
    </row>
    <row r="238" spans="1:1" s="36" customFormat="1" ht="12.75" customHeight="1" x14ac:dyDescent="0.2">
      <c r="A238" s="400"/>
    </row>
    <row r="239" spans="1:1" s="36" customFormat="1" ht="12.75" customHeight="1" x14ac:dyDescent="0.2">
      <c r="A239" s="400"/>
    </row>
    <row r="240" spans="1:1" s="36" customFormat="1" ht="12.75" customHeight="1" x14ac:dyDescent="0.2">
      <c r="A240" s="400"/>
    </row>
    <row r="241" spans="1:3" s="36" customFormat="1" ht="12.75" customHeight="1" x14ac:dyDescent="0.2">
      <c r="A241" s="400"/>
    </row>
    <row r="242" spans="1:3" s="36" customFormat="1" ht="12.75" customHeight="1" x14ac:dyDescent="0.2">
      <c r="A242" s="400"/>
    </row>
    <row r="243" spans="1:3" s="36" customFormat="1" ht="12.75" customHeight="1" x14ac:dyDescent="0.2">
      <c r="A243" s="400"/>
    </row>
    <row r="244" spans="1:3" s="36" customFormat="1" ht="12.75" customHeight="1" x14ac:dyDescent="0.2">
      <c r="A244" s="400"/>
    </row>
    <row r="245" spans="1:3" s="36" customFormat="1" ht="12.75" customHeight="1" x14ac:dyDescent="0.2">
      <c r="A245" s="400"/>
    </row>
    <row r="246" spans="1:3" s="36" customFormat="1" ht="12.75" customHeight="1" x14ac:dyDescent="0.2">
      <c r="A246" s="400"/>
    </row>
    <row r="247" spans="1:3" s="36" customFormat="1" ht="12.75" customHeight="1" x14ac:dyDescent="0.2">
      <c r="A247" s="400"/>
    </row>
    <row r="248" spans="1:3" s="36" customFormat="1" ht="12.75" customHeight="1" x14ac:dyDescent="0.2">
      <c r="A248" s="400"/>
    </row>
    <row r="249" spans="1:3" s="36" customFormat="1" ht="12.75" customHeight="1" x14ac:dyDescent="0.2">
      <c r="A249" s="400"/>
    </row>
    <row r="250" spans="1:3" s="36" customFormat="1" ht="12.75" customHeight="1" x14ac:dyDescent="0.2">
      <c r="A250" s="400"/>
    </row>
    <row r="251" spans="1:3" x14ac:dyDescent="0.2">
      <c r="A251" s="400"/>
      <c r="B251" s="36"/>
      <c r="C251" s="36"/>
    </row>
    <row r="252" spans="1:3" x14ac:dyDescent="0.2">
      <c r="A252" s="400"/>
      <c r="B252" s="36"/>
      <c r="C252" s="36"/>
    </row>
  </sheetData>
  <mergeCells count="8">
    <mergeCell ref="A7:B7"/>
    <mergeCell ref="A6:B6"/>
    <mergeCell ref="A19:B19"/>
    <mergeCell ref="A18:B18"/>
    <mergeCell ref="A1:G2"/>
    <mergeCell ref="A3:G3"/>
    <mergeCell ref="A4:G4"/>
    <mergeCell ref="A16:G16"/>
  </mergeCells>
  <printOptions horizontalCentered="1"/>
  <pageMargins left="0.19685039370078741" right="0.23622047244094491" top="0.62992125984251968" bottom="0.62992125984251968" header="0.51181102362204722" footer="0.51181102362204722"/>
  <pageSetup paperSize="9" scale="88" firstPageNumber="779" fitToWidth="0" fitToHeight="0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showWhiteSpace="0" zoomScaleNormal="100" zoomScaleSheetLayoutView="80" workbookViewId="0">
      <selection activeCell="J65" sqref="J65"/>
    </sheetView>
  </sheetViews>
  <sheetFormatPr defaultColWidth="11.42578125" defaultRowHeight="12.75" x14ac:dyDescent="0.2"/>
  <cols>
    <col min="1" max="1" width="6.85546875" style="513" customWidth="1"/>
    <col min="2" max="2" width="47.42578125" style="418" customWidth="1"/>
    <col min="3" max="3" width="14.85546875" style="423" customWidth="1"/>
    <col min="4" max="4" width="13.5703125" style="423" bestFit="1" customWidth="1"/>
    <col min="5" max="5" width="8.85546875" style="447" bestFit="1" customWidth="1"/>
    <col min="6" max="6" width="3.140625" style="455" customWidth="1"/>
    <col min="7" max="7" width="11.42578125" style="455"/>
    <col min="8" max="16384" width="11.42578125" style="447"/>
  </cols>
  <sheetData>
    <row r="1" spans="1:9" ht="34.5" customHeight="1" x14ac:dyDescent="0.2">
      <c r="A1" s="572" t="s">
        <v>752</v>
      </c>
      <c r="B1" s="572"/>
      <c r="C1" s="572"/>
      <c r="D1" s="572"/>
      <c r="E1" s="572"/>
    </row>
    <row r="2" spans="1:9" s="481" customFormat="1" ht="26.25" customHeight="1" x14ac:dyDescent="0.2">
      <c r="A2" s="570" t="s">
        <v>1263</v>
      </c>
      <c r="B2" s="570"/>
      <c r="C2" s="540" t="s">
        <v>1258</v>
      </c>
      <c r="D2" s="540" t="s">
        <v>1259</v>
      </c>
      <c r="E2" s="541" t="s">
        <v>1262</v>
      </c>
      <c r="F2" s="480"/>
      <c r="G2" s="480"/>
    </row>
    <row r="3" spans="1:9" s="467" customFormat="1" ht="12" customHeight="1" x14ac:dyDescent="0.2">
      <c r="A3" s="571">
        <v>1</v>
      </c>
      <c r="B3" s="571"/>
      <c r="C3" s="493">
        <v>2</v>
      </c>
      <c r="D3" s="493">
        <v>3</v>
      </c>
      <c r="E3" s="450" t="s">
        <v>1264</v>
      </c>
      <c r="F3" s="468"/>
      <c r="G3" s="468"/>
      <c r="H3" s="468"/>
      <c r="I3" s="468"/>
    </row>
    <row r="4" spans="1:9" ht="30" customHeight="1" x14ac:dyDescent="0.2">
      <c r="A4" s="530" t="s">
        <v>748</v>
      </c>
      <c r="B4" s="542" t="s">
        <v>747</v>
      </c>
      <c r="C4" s="422">
        <f>+C5+C75+C140</f>
        <v>970508866.74899995</v>
      </c>
      <c r="D4" s="422">
        <v>1000847101.46</v>
      </c>
      <c r="E4" s="524">
        <f t="shared" ref="E4:E67" si="0">+D4/C4*100</f>
        <v>103.12601314119125</v>
      </c>
    </row>
    <row r="5" spans="1:9" ht="24" customHeight="1" x14ac:dyDescent="0.2">
      <c r="A5" s="523"/>
      <c r="B5" s="495" t="s">
        <v>77</v>
      </c>
      <c r="C5" s="422">
        <f>+C6</f>
        <v>966094719</v>
      </c>
      <c r="D5" s="422">
        <f>+D6</f>
        <v>997251047.56500006</v>
      </c>
      <c r="E5" s="524">
        <f t="shared" si="0"/>
        <v>103.22497659414284</v>
      </c>
    </row>
    <row r="6" spans="1:9" ht="23.25" customHeight="1" x14ac:dyDescent="0.2">
      <c r="A6" s="525">
        <v>100</v>
      </c>
      <c r="B6" s="482" t="s">
        <v>448</v>
      </c>
      <c r="C6" s="422">
        <f>+C8+C53+C61+C69</f>
        <v>966094719</v>
      </c>
      <c r="D6" s="422">
        <f>+D8+D53+D61+D69</f>
        <v>997251047.56500006</v>
      </c>
      <c r="E6" s="524">
        <f t="shared" si="0"/>
        <v>103.22497659414284</v>
      </c>
    </row>
    <row r="7" spans="1:9" x14ac:dyDescent="0.2">
      <c r="C7" s="424"/>
      <c r="D7" s="424"/>
      <c r="E7" s="524"/>
    </row>
    <row r="8" spans="1:9" ht="12.75" customHeight="1" x14ac:dyDescent="0.2">
      <c r="A8" s="526" t="s">
        <v>642</v>
      </c>
      <c r="B8" s="496" t="s">
        <v>446</v>
      </c>
      <c r="C8" s="422">
        <v>7485602</v>
      </c>
      <c r="D8" s="422">
        <v>5111232.3250000002</v>
      </c>
      <c r="E8" s="524">
        <f t="shared" si="0"/>
        <v>68.280845348176413</v>
      </c>
    </row>
    <row r="9" spans="1:9" s="498" customFormat="1" ht="14.25" customHeight="1" x14ac:dyDescent="0.2">
      <c r="A9" s="526">
        <v>3</v>
      </c>
      <c r="B9" s="497" t="s">
        <v>68</v>
      </c>
      <c r="C9" s="422">
        <v>7485602</v>
      </c>
      <c r="D9" s="422">
        <v>5111232.3250000002</v>
      </c>
      <c r="E9" s="524">
        <f t="shared" si="0"/>
        <v>68.280845348176413</v>
      </c>
      <c r="F9" s="494"/>
      <c r="G9" s="494"/>
    </row>
    <row r="10" spans="1:9" s="498" customFormat="1" ht="14.25" customHeight="1" x14ac:dyDescent="0.2">
      <c r="A10" s="526">
        <v>31</v>
      </c>
      <c r="B10" s="499" t="s">
        <v>44</v>
      </c>
      <c r="C10" s="422">
        <v>2833263</v>
      </c>
      <c r="D10" s="422">
        <v>2482326.54</v>
      </c>
      <c r="E10" s="524">
        <f t="shared" si="0"/>
        <v>87.613699822430888</v>
      </c>
      <c r="F10" s="494"/>
      <c r="G10" s="494"/>
    </row>
    <row r="11" spans="1:9" s="467" customFormat="1" ht="14.25" customHeight="1" x14ac:dyDescent="0.2">
      <c r="A11" s="499">
        <v>311</v>
      </c>
      <c r="B11" s="499" t="s">
        <v>445</v>
      </c>
      <c r="C11" s="422">
        <v>2286090</v>
      </c>
      <c r="D11" s="422">
        <v>1569869.24</v>
      </c>
      <c r="E11" s="524">
        <f t="shared" si="0"/>
        <v>68.670491537953453</v>
      </c>
      <c r="F11" s="468"/>
      <c r="G11" s="468"/>
    </row>
    <row r="12" spans="1:9" s="467" customFormat="1" ht="13.5" customHeight="1" x14ac:dyDescent="0.2">
      <c r="A12" s="528">
        <v>3111</v>
      </c>
      <c r="B12" s="483" t="s">
        <v>45</v>
      </c>
      <c r="C12" s="424">
        <v>2286090</v>
      </c>
      <c r="D12" s="42">
        <v>1569869.24</v>
      </c>
      <c r="E12" s="534">
        <f t="shared" si="0"/>
        <v>68.670491537953453</v>
      </c>
      <c r="F12" s="468"/>
      <c r="G12" s="468"/>
    </row>
    <row r="13" spans="1:9" s="467" customFormat="1" ht="14.25" customHeight="1" x14ac:dyDescent="0.2">
      <c r="A13" s="499">
        <v>312</v>
      </c>
      <c r="B13" s="499" t="s">
        <v>46</v>
      </c>
      <c r="C13" s="422">
        <v>88209</v>
      </c>
      <c r="D13" s="422">
        <v>123227.10500000001</v>
      </c>
      <c r="E13" s="524">
        <f t="shared" si="0"/>
        <v>139.69901597342675</v>
      </c>
      <c r="F13" s="468"/>
      <c r="G13" s="468"/>
    </row>
    <row r="14" spans="1:9" s="467" customFormat="1" ht="13.5" customHeight="1" x14ac:dyDescent="0.2">
      <c r="A14" s="528">
        <v>3121</v>
      </c>
      <c r="B14" s="483" t="s">
        <v>46</v>
      </c>
      <c r="C14" s="424">
        <v>88209</v>
      </c>
      <c r="D14" s="42">
        <v>123227.10500000001</v>
      </c>
      <c r="E14" s="534">
        <f t="shared" si="0"/>
        <v>139.69901597342675</v>
      </c>
      <c r="F14" s="468"/>
      <c r="G14" s="468"/>
    </row>
    <row r="15" spans="1:9" s="467" customFormat="1" ht="14.25" customHeight="1" x14ac:dyDescent="0.2">
      <c r="A15" s="499">
        <v>313</v>
      </c>
      <c r="B15" s="499" t="s">
        <v>47</v>
      </c>
      <c r="C15" s="422">
        <v>458964</v>
      </c>
      <c r="D15" s="422">
        <v>789230.19500000007</v>
      </c>
      <c r="E15" s="524">
        <f t="shared" si="0"/>
        <v>171.95906323807532</v>
      </c>
      <c r="F15" s="468"/>
      <c r="G15" s="468"/>
    </row>
    <row r="16" spans="1:9" s="467" customFormat="1" ht="13.5" customHeight="1" x14ac:dyDescent="0.2">
      <c r="A16" s="528">
        <v>3131</v>
      </c>
      <c r="B16" s="483" t="s">
        <v>113</v>
      </c>
      <c r="C16" s="424">
        <v>0</v>
      </c>
      <c r="D16" s="42">
        <v>490959.12000000005</v>
      </c>
      <c r="E16" s="534"/>
      <c r="F16" s="468"/>
      <c r="G16" s="468"/>
    </row>
    <row r="17" spans="1:7" s="467" customFormat="1" ht="13.5" customHeight="1" x14ac:dyDescent="0.2">
      <c r="A17" s="528">
        <v>3132</v>
      </c>
      <c r="B17" s="483" t="s">
        <v>82</v>
      </c>
      <c r="C17" s="424">
        <v>402534</v>
      </c>
      <c r="D17" s="42">
        <v>298271.07500000001</v>
      </c>
      <c r="E17" s="534">
        <f t="shared" si="0"/>
        <v>74.098355666850495</v>
      </c>
      <c r="F17" s="468"/>
      <c r="G17" s="468"/>
    </row>
    <row r="18" spans="1:7" s="467" customFormat="1" ht="13.5" customHeight="1" x14ac:dyDescent="0.2">
      <c r="A18" s="528">
        <v>3133</v>
      </c>
      <c r="B18" s="483" t="s">
        <v>83</v>
      </c>
      <c r="C18" s="424">
        <v>56430</v>
      </c>
      <c r="D18" s="42">
        <v>0</v>
      </c>
      <c r="E18" s="534">
        <f t="shared" si="0"/>
        <v>0</v>
      </c>
      <c r="F18" s="468"/>
      <c r="G18" s="468"/>
    </row>
    <row r="19" spans="1:7" s="498" customFormat="1" ht="14.25" customHeight="1" x14ac:dyDescent="0.2">
      <c r="A19" s="526">
        <v>32</v>
      </c>
      <c r="B19" s="499" t="s">
        <v>1</v>
      </c>
      <c r="C19" s="422">
        <v>2147426</v>
      </c>
      <c r="D19" s="422">
        <v>1025605.2449999999</v>
      </c>
      <c r="E19" s="524">
        <f t="shared" si="0"/>
        <v>47.759747949405465</v>
      </c>
      <c r="F19" s="494"/>
      <c r="G19" s="494"/>
    </row>
    <row r="20" spans="1:7" s="467" customFormat="1" ht="14.25" customHeight="1" x14ac:dyDescent="0.2">
      <c r="A20" s="499">
        <v>321</v>
      </c>
      <c r="B20" s="501" t="s">
        <v>5</v>
      </c>
      <c r="C20" s="422">
        <v>273009.78000000003</v>
      </c>
      <c r="D20" s="422">
        <v>170057.02000000002</v>
      </c>
      <c r="E20" s="524">
        <f t="shared" si="0"/>
        <v>62.289717240166262</v>
      </c>
      <c r="F20" s="468"/>
      <c r="G20" s="468"/>
    </row>
    <row r="21" spans="1:7" s="467" customFormat="1" ht="13.5" customHeight="1" x14ac:dyDescent="0.2">
      <c r="A21" s="528">
        <v>3211</v>
      </c>
      <c r="B21" s="483" t="s">
        <v>48</v>
      </c>
      <c r="C21" s="424">
        <v>151107.83000000002</v>
      </c>
      <c r="D21" s="42">
        <v>112252.185</v>
      </c>
      <c r="E21" s="534">
        <f t="shared" si="0"/>
        <v>74.286147183769359</v>
      </c>
      <c r="F21" s="468"/>
      <c r="G21" s="468"/>
    </row>
    <row r="22" spans="1:7" s="467" customFormat="1" ht="13.5" customHeight="1" x14ac:dyDescent="0.2">
      <c r="A22" s="528">
        <v>3212</v>
      </c>
      <c r="B22" s="483" t="s">
        <v>49</v>
      </c>
      <c r="C22" s="424">
        <v>72937.149999999994</v>
      </c>
      <c r="D22" s="42">
        <v>35304.199999999997</v>
      </c>
      <c r="E22" s="534">
        <f t="shared" si="0"/>
        <v>48.403591311149391</v>
      </c>
      <c r="F22" s="468"/>
      <c r="G22" s="468"/>
    </row>
    <row r="23" spans="1:7" s="467" customFormat="1" ht="13.5" customHeight="1" x14ac:dyDescent="0.2">
      <c r="A23" s="528" t="s">
        <v>3</v>
      </c>
      <c r="B23" s="483" t="s">
        <v>4</v>
      </c>
      <c r="C23" s="424">
        <v>48964.800000000003</v>
      </c>
      <c r="D23" s="42">
        <v>22500.635000000002</v>
      </c>
      <c r="E23" s="534">
        <f t="shared" si="0"/>
        <v>45.952674165931448</v>
      </c>
      <c r="F23" s="468"/>
      <c r="G23" s="468"/>
    </row>
    <row r="24" spans="1:7" s="467" customFormat="1" ht="14.25" customHeight="1" x14ac:dyDescent="0.2">
      <c r="A24" s="503">
        <v>322</v>
      </c>
      <c r="B24" s="503" t="s">
        <v>50</v>
      </c>
      <c r="C24" s="422">
        <v>280381</v>
      </c>
      <c r="D24" s="422">
        <v>101708.48</v>
      </c>
      <c r="E24" s="524">
        <f t="shared" si="0"/>
        <v>36.275097100017476</v>
      </c>
      <c r="F24" s="468"/>
      <c r="G24" s="468"/>
    </row>
    <row r="25" spans="1:7" s="467" customFormat="1" ht="13.5" customHeight="1" x14ac:dyDescent="0.2">
      <c r="A25" s="528">
        <v>3221</v>
      </c>
      <c r="B25" s="483" t="s">
        <v>51</v>
      </c>
      <c r="C25" s="424">
        <v>73811</v>
      </c>
      <c r="D25" s="42">
        <v>51680.43</v>
      </c>
      <c r="E25" s="534">
        <f t="shared" si="0"/>
        <v>70.017246751839153</v>
      </c>
      <c r="F25" s="468"/>
      <c r="G25" s="468"/>
    </row>
    <row r="26" spans="1:7" s="467" customFormat="1" ht="13.5" customHeight="1" x14ac:dyDescent="0.2">
      <c r="A26" s="528">
        <v>3223</v>
      </c>
      <c r="B26" s="483" t="s">
        <v>52</v>
      </c>
      <c r="C26" s="424">
        <v>191269</v>
      </c>
      <c r="D26" s="42">
        <v>46059.144999999997</v>
      </c>
      <c r="E26" s="534">
        <f t="shared" si="0"/>
        <v>24.080820728921047</v>
      </c>
      <c r="F26" s="468"/>
      <c r="G26" s="468"/>
    </row>
    <row r="27" spans="1:7" s="467" customFormat="1" ht="13.5" customHeight="1" x14ac:dyDescent="0.2">
      <c r="A27" s="528">
        <v>3225</v>
      </c>
      <c r="B27" s="483" t="s">
        <v>7</v>
      </c>
      <c r="C27" s="424">
        <v>15301.5</v>
      </c>
      <c r="D27" s="42">
        <v>3968.9050000000002</v>
      </c>
      <c r="E27" s="534">
        <f t="shared" si="0"/>
        <v>25.938012613142504</v>
      </c>
      <c r="F27" s="468"/>
      <c r="G27" s="468"/>
    </row>
    <row r="28" spans="1:7" s="467" customFormat="1" ht="14.25" customHeight="1" x14ac:dyDescent="0.2">
      <c r="A28" s="503">
        <v>323</v>
      </c>
      <c r="B28" s="503" t="s">
        <v>8</v>
      </c>
      <c r="C28" s="422">
        <v>1187890</v>
      </c>
      <c r="D28" s="422">
        <v>527072.42999999993</v>
      </c>
      <c r="E28" s="524">
        <f t="shared" si="0"/>
        <v>44.370474538888274</v>
      </c>
      <c r="F28" s="468"/>
      <c r="G28" s="468"/>
    </row>
    <row r="29" spans="1:7" s="467" customFormat="1" ht="13.5" customHeight="1" x14ac:dyDescent="0.2">
      <c r="A29" s="528">
        <v>3231</v>
      </c>
      <c r="B29" s="483" t="s">
        <v>53</v>
      </c>
      <c r="C29" s="424">
        <v>99459.75</v>
      </c>
      <c r="D29" s="42">
        <v>48321.465000000004</v>
      </c>
      <c r="E29" s="534">
        <f t="shared" si="0"/>
        <v>48.583939734415182</v>
      </c>
      <c r="F29" s="468"/>
      <c r="G29" s="468"/>
    </row>
    <row r="30" spans="1:7" s="467" customFormat="1" ht="13.5" customHeight="1" x14ac:dyDescent="0.2">
      <c r="A30" s="528">
        <v>3232</v>
      </c>
      <c r="B30" s="483" t="s">
        <v>637</v>
      </c>
      <c r="C30" s="424">
        <v>45904.5</v>
      </c>
      <c r="D30" s="42">
        <v>44290.07</v>
      </c>
      <c r="E30" s="534">
        <f t="shared" si="0"/>
        <v>96.483068108791088</v>
      </c>
      <c r="F30" s="468"/>
      <c r="G30" s="468"/>
    </row>
    <row r="31" spans="1:7" s="467" customFormat="1" ht="13.5" customHeight="1" x14ac:dyDescent="0.2">
      <c r="A31" s="528">
        <v>3233</v>
      </c>
      <c r="B31" s="483" t="s">
        <v>81</v>
      </c>
      <c r="C31" s="424">
        <v>30603</v>
      </c>
      <c r="D31" s="42">
        <v>14307.745000000001</v>
      </c>
      <c r="E31" s="534">
        <f t="shared" si="0"/>
        <v>46.75275299807209</v>
      </c>
      <c r="F31" s="468"/>
      <c r="G31" s="468"/>
    </row>
    <row r="32" spans="1:7" s="467" customFormat="1" ht="13.5" customHeight="1" x14ac:dyDescent="0.2">
      <c r="A32" s="528">
        <v>3234</v>
      </c>
      <c r="B32" s="483" t="s">
        <v>54</v>
      </c>
      <c r="C32" s="424">
        <v>316231</v>
      </c>
      <c r="D32" s="42">
        <v>60005.929999999993</v>
      </c>
      <c r="E32" s="534">
        <f t="shared" si="0"/>
        <v>18.975347135480074</v>
      </c>
      <c r="F32" s="468"/>
      <c r="G32" s="468"/>
    </row>
    <row r="33" spans="1:7" s="467" customFormat="1" ht="13.5" customHeight="1" x14ac:dyDescent="0.2">
      <c r="A33" s="528">
        <v>3235</v>
      </c>
      <c r="B33" s="483" t="s">
        <v>55</v>
      </c>
      <c r="C33" s="424">
        <v>63753.75</v>
      </c>
      <c r="D33" s="42">
        <v>22055.66</v>
      </c>
      <c r="E33" s="534">
        <f t="shared" si="0"/>
        <v>34.595078720859554</v>
      </c>
      <c r="F33" s="468"/>
      <c r="G33" s="468"/>
    </row>
    <row r="34" spans="1:7" s="467" customFormat="1" ht="13.5" customHeight="1" x14ac:dyDescent="0.2">
      <c r="A34" s="528">
        <v>3237</v>
      </c>
      <c r="B34" s="483" t="s">
        <v>10</v>
      </c>
      <c r="C34" s="424">
        <v>285104</v>
      </c>
      <c r="D34" s="42">
        <v>153687.71</v>
      </c>
      <c r="E34" s="534">
        <f t="shared" si="0"/>
        <v>53.905841377181659</v>
      </c>
      <c r="F34" s="468"/>
      <c r="G34" s="468"/>
    </row>
    <row r="35" spans="1:7" s="467" customFormat="1" ht="13.5" customHeight="1" x14ac:dyDescent="0.2">
      <c r="A35" s="528">
        <v>3238</v>
      </c>
      <c r="B35" s="483" t="s">
        <v>11</v>
      </c>
      <c r="C35" s="424">
        <v>193819</v>
      </c>
      <c r="D35" s="42">
        <v>112305.48999999999</v>
      </c>
      <c r="E35" s="534">
        <f t="shared" si="0"/>
        <v>57.943488512478133</v>
      </c>
      <c r="F35" s="468"/>
      <c r="G35" s="468"/>
    </row>
    <row r="36" spans="1:7" s="467" customFormat="1" ht="13.5" customHeight="1" x14ac:dyDescent="0.2">
      <c r="A36" s="528">
        <v>3239</v>
      </c>
      <c r="B36" s="483" t="s">
        <v>56</v>
      </c>
      <c r="C36" s="424">
        <v>153015</v>
      </c>
      <c r="D36" s="42">
        <v>72098.359999999986</v>
      </c>
      <c r="E36" s="534">
        <f t="shared" si="0"/>
        <v>47.118491651145305</v>
      </c>
      <c r="F36" s="468"/>
      <c r="G36" s="468"/>
    </row>
    <row r="37" spans="1:7" s="467" customFormat="1" ht="14.25" customHeight="1" x14ac:dyDescent="0.2">
      <c r="A37" s="499">
        <v>329</v>
      </c>
      <c r="B37" s="499" t="s">
        <v>57</v>
      </c>
      <c r="C37" s="422">
        <v>406145</v>
      </c>
      <c r="D37" s="422">
        <v>226767.315</v>
      </c>
      <c r="E37" s="524">
        <f t="shared" si="0"/>
        <v>55.834077730859669</v>
      </c>
      <c r="F37" s="468"/>
      <c r="G37" s="468"/>
    </row>
    <row r="38" spans="1:7" s="467" customFormat="1" ht="13.5" customHeight="1" x14ac:dyDescent="0.2">
      <c r="A38" s="528">
        <v>3292</v>
      </c>
      <c r="B38" s="483" t="s">
        <v>635</v>
      </c>
      <c r="C38" s="424">
        <v>11009</v>
      </c>
      <c r="D38" s="42">
        <v>3047.585</v>
      </c>
      <c r="E38" s="534">
        <f t="shared" si="0"/>
        <v>27.682668725588155</v>
      </c>
      <c r="F38" s="468"/>
      <c r="G38" s="468"/>
    </row>
    <row r="39" spans="1:7" s="467" customFormat="1" ht="13.5" customHeight="1" x14ac:dyDescent="0.2">
      <c r="A39" s="528">
        <v>3293</v>
      </c>
      <c r="B39" s="483" t="s">
        <v>59</v>
      </c>
      <c r="C39" s="424">
        <v>38253.75</v>
      </c>
      <c r="D39" s="42">
        <v>34888.245000000003</v>
      </c>
      <c r="E39" s="534">
        <f t="shared" si="0"/>
        <v>91.202156651308698</v>
      </c>
      <c r="F39" s="468"/>
      <c r="G39" s="468"/>
    </row>
    <row r="40" spans="1:7" s="467" customFormat="1" ht="13.5" customHeight="1" x14ac:dyDescent="0.2">
      <c r="A40" s="528">
        <v>3294</v>
      </c>
      <c r="B40" s="483" t="s">
        <v>86</v>
      </c>
      <c r="C40" s="424">
        <v>295676</v>
      </c>
      <c r="D40" s="42">
        <v>87959.66</v>
      </c>
      <c r="E40" s="534">
        <f t="shared" si="0"/>
        <v>29.74866407824781</v>
      </c>
      <c r="F40" s="468"/>
      <c r="G40" s="468"/>
    </row>
    <row r="41" spans="1:7" s="467" customFormat="1" ht="13.5" customHeight="1" x14ac:dyDescent="0.2">
      <c r="A41" s="528">
        <v>3295</v>
      </c>
      <c r="B41" s="483" t="s">
        <v>85</v>
      </c>
      <c r="C41" s="424">
        <v>61206</v>
      </c>
      <c r="D41" s="42">
        <v>1767.4949999999999</v>
      </c>
      <c r="E41" s="534">
        <f t="shared" si="0"/>
        <v>2.8877806097441425</v>
      </c>
      <c r="F41" s="468"/>
      <c r="G41" s="468"/>
    </row>
    <row r="42" spans="1:7" s="467" customFormat="1" ht="13.5" customHeight="1" x14ac:dyDescent="0.2">
      <c r="A42" s="528">
        <v>3299</v>
      </c>
      <c r="B42" s="483" t="s">
        <v>753</v>
      </c>
      <c r="C42" s="424">
        <v>15000</v>
      </c>
      <c r="D42" s="42">
        <v>99104.33</v>
      </c>
      <c r="E42" s="534">
        <f t="shared" si="0"/>
        <v>660.6955333333334</v>
      </c>
      <c r="F42" s="468"/>
      <c r="G42" s="468"/>
    </row>
    <row r="43" spans="1:7" s="498" customFormat="1" ht="14.25" customHeight="1" x14ac:dyDescent="0.2">
      <c r="A43" s="526">
        <v>34</v>
      </c>
      <c r="B43" s="499" t="s">
        <v>12</v>
      </c>
      <c r="C43" s="422">
        <v>69913.399999999994</v>
      </c>
      <c r="D43" s="422">
        <v>100132.81</v>
      </c>
      <c r="E43" s="524">
        <f t="shared" si="0"/>
        <v>143.22406005143506</v>
      </c>
      <c r="F43" s="494"/>
      <c r="G43" s="494"/>
    </row>
    <row r="44" spans="1:7" s="467" customFormat="1" ht="14.25" customHeight="1" x14ac:dyDescent="0.2">
      <c r="A44" s="499">
        <v>343</v>
      </c>
      <c r="B44" s="499" t="s">
        <v>62</v>
      </c>
      <c r="C44" s="422">
        <v>69913.399999999994</v>
      </c>
      <c r="D44" s="422">
        <v>100132.81</v>
      </c>
      <c r="E44" s="524">
        <f t="shared" si="0"/>
        <v>143.22406005143506</v>
      </c>
      <c r="F44" s="468"/>
      <c r="G44" s="468"/>
    </row>
    <row r="45" spans="1:7" s="467" customFormat="1" ht="24" customHeight="1" x14ac:dyDescent="0.2">
      <c r="A45" s="528">
        <v>3431</v>
      </c>
      <c r="B45" s="483" t="s">
        <v>63</v>
      </c>
      <c r="C45" s="424">
        <v>47108.4</v>
      </c>
      <c r="D45" s="42">
        <v>11365.895</v>
      </c>
      <c r="E45" s="534">
        <f t="shared" si="0"/>
        <v>24.127108965704629</v>
      </c>
      <c r="F45" s="468"/>
      <c r="G45" s="468"/>
    </row>
    <row r="46" spans="1:7" s="467" customFormat="1" ht="21" customHeight="1" x14ac:dyDescent="0.2">
      <c r="A46" s="528">
        <v>3432</v>
      </c>
      <c r="B46" s="483" t="s">
        <v>84</v>
      </c>
      <c r="C46" s="424">
        <v>9152</v>
      </c>
      <c r="D46" s="42">
        <v>2608.2399999999998</v>
      </c>
      <c r="E46" s="534">
        <f t="shared" si="0"/>
        <v>28.49912587412587</v>
      </c>
      <c r="F46" s="468"/>
      <c r="G46" s="468"/>
    </row>
    <row r="47" spans="1:7" s="467" customFormat="1" ht="13.5" customHeight="1" x14ac:dyDescent="0.2">
      <c r="A47" s="528">
        <v>3433</v>
      </c>
      <c r="B47" s="483" t="s">
        <v>64</v>
      </c>
      <c r="C47" s="424">
        <v>13653</v>
      </c>
      <c r="D47" s="42">
        <v>1275.74</v>
      </c>
      <c r="E47" s="534">
        <f t="shared" si="0"/>
        <v>9.3440269537830503</v>
      </c>
      <c r="F47" s="468"/>
      <c r="G47" s="468"/>
    </row>
    <row r="48" spans="1:7" s="467" customFormat="1" ht="13.5" customHeight="1" x14ac:dyDescent="0.2">
      <c r="A48" s="528">
        <v>3434</v>
      </c>
      <c r="B48" s="483" t="s">
        <v>62</v>
      </c>
      <c r="C48" s="424">
        <v>0</v>
      </c>
      <c r="D48" s="42">
        <v>84882.934999999998</v>
      </c>
      <c r="E48" s="534"/>
      <c r="F48" s="468"/>
      <c r="G48" s="468"/>
    </row>
    <row r="49" spans="1:7" s="498" customFormat="1" ht="14.25" customHeight="1" x14ac:dyDescent="0.2">
      <c r="A49" s="526">
        <v>38</v>
      </c>
      <c r="B49" s="499" t="s">
        <v>78</v>
      </c>
      <c r="C49" s="422">
        <v>2435000</v>
      </c>
      <c r="D49" s="422">
        <v>1503167.73</v>
      </c>
      <c r="E49" s="524">
        <f t="shared" si="0"/>
        <v>61.731734291581105</v>
      </c>
      <c r="F49" s="494"/>
      <c r="G49" s="494"/>
    </row>
    <row r="50" spans="1:7" s="467" customFormat="1" ht="13.5" customHeight="1" x14ac:dyDescent="0.2">
      <c r="A50" s="525">
        <v>383</v>
      </c>
      <c r="B50" s="506" t="s">
        <v>91</v>
      </c>
      <c r="C50" s="42">
        <v>2435000</v>
      </c>
      <c r="D50" s="42">
        <v>1503167.73</v>
      </c>
      <c r="E50" s="524">
        <f t="shared" si="0"/>
        <v>61.731734291581105</v>
      </c>
      <c r="F50" s="468"/>
      <c r="G50" s="468"/>
    </row>
    <row r="51" spans="1:7" s="467" customFormat="1" ht="13.5" customHeight="1" x14ac:dyDescent="0.2">
      <c r="A51" s="528">
        <v>3831</v>
      </c>
      <c r="B51" s="483" t="s">
        <v>1174</v>
      </c>
      <c r="C51" s="424">
        <v>2435000</v>
      </c>
      <c r="D51" s="42">
        <v>1503167.73</v>
      </c>
      <c r="E51" s="534">
        <f t="shared" si="0"/>
        <v>61.731734291581105</v>
      </c>
      <c r="F51" s="468"/>
      <c r="G51" s="468"/>
    </row>
    <row r="52" spans="1:7" x14ac:dyDescent="0.2">
      <c r="A52" s="504"/>
      <c r="B52" s="504"/>
      <c r="C52" s="424"/>
      <c r="D52" s="424"/>
      <c r="E52" s="524"/>
    </row>
    <row r="53" spans="1:7" ht="12.75" customHeight="1" x14ac:dyDescent="0.2">
      <c r="A53" s="499" t="s">
        <v>672</v>
      </c>
      <c r="B53" s="499" t="s">
        <v>129</v>
      </c>
      <c r="C53" s="422">
        <v>56250</v>
      </c>
      <c r="D53" s="422">
        <v>0</v>
      </c>
      <c r="E53" s="524">
        <f t="shared" si="0"/>
        <v>0</v>
      </c>
    </row>
    <row r="54" spans="1:7" s="498" customFormat="1" ht="14.25" customHeight="1" x14ac:dyDescent="0.2">
      <c r="A54" s="526">
        <v>4</v>
      </c>
      <c r="B54" s="497" t="s">
        <v>75</v>
      </c>
      <c r="C54" s="422">
        <v>56250</v>
      </c>
      <c r="D54" s="422">
        <v>0</v>
      </c>
      <c r="E54" s="524">
        <f t="shared" si="0"/>
        <v>0</v>
      </c>
      <c r="F54" s="494"/>
      <c r="G54" s="494"/>
    </row>
    <row r="55" spans="1:7" s="498" customFormat="1" ht="14.25" customHeight="1" x14ac:dyDescent="0.2">
      <c r="A55" s="526">
        <v>42</v>
      </c>
      <c r="B55" s="499" t="s">
        <v>13</v>
      </c>
      <c r="C55" s="422">
        <v>56250</v>
      </c>
      <c r="D55" s="422">
        <v>0</v>
      </c>
      <c r="E55" s="524">
        <f t="shared" si="0"/>
        <v>0</v>
      </c>
      <c r="F55" s="494"/>
      <c r="G55" s="494"/>
    </row>
    <row r="56" spans="1:7" s="467" customFormat="1" ht="14.25" customHeight="1" x14ac:dyDescent="0.2">
      <c r="A56" s="499">
        <v>422</v>
      </c>
      <c r="B56" s="501" t="s">
        <v>18</v>
      </c>
      <c r="C56" s="424">
        <v>56250</v>
      </c>
      <c r="D56" s="422">
        <v>0</v>
      </c>
      <c r="E56" s="524">
        <f t="shared" si="0"/>
        <v>0</v>
      </c>
      <c r="F56" s="468"/>
      <c r="G56" s="468"/>
    </row>
    <row r="57" spans="1:7" s="467" customFormat="1" ht="13.5" customHeight="1" x14ac:dyDescent="0.2">
      <c r="A57" s="528" t="s">
        <v>14</v>
      </c>
      <c r="B57" s="483" t="s">
        <v>15</v>
      </c>
      <c r="C57" s="424">
        <v>21250</v>
      </c>
      <c r="D57" s="42"/>
      <c r="E57" s="534">
        <f t="shared" si="0"/>
        <v>0</v>
      </c>
      <c r="F57" s="468"/>
      <c r="G57" s="468"/>
    </row>
    <row r="58" spans="1:7" s="467" customFormat="1" ht="13.5" customHeight="1" x14ac:dyDescent="0.2">
      <c r="A58" s="528">
        <v>4222</v>
      </c>
      <c r="B58" s="483" t="s">
        <v>17</v>
      </c>
      <c r="C58" s="424">
        <v>15000</v>
      </c>
      <c r="D58" s="42">
        <v>0</v>
      </c>
      <c r="E58" s="534">
        <f t="shared" si="0"/>
        <v>0</v>
      </c>
      <c r="F58" s="468"/>
      <c r="G58" s="468"/>
    </row>
    <row r="59" spans="1:7" s="467" customFormat="1" ht="13.5" customHeight="1" x14ac:dyDescent="0.2">
      <c r="A59" s="528">
        <v>4223</v>
      </c>
      <c r="B59" s="483" t="s">
        <v>43</v>
      </c>
      <c r="C59" s="424">
        <v>15000</v>
      </c>
      <c r="D59" s="42">
        <v>0</v>
      </c>
      <c r="E59" s="534">
        <f t="shared" si="0"/>
        <v>0</v>
      </c>
      <c r="F59" s="468"/>
      <c r="G59" s="468"/>
    </row>
    <row r="60" spans="1:7" ht="14.25" customHeight="1" x14ac:dyDescent="0.2">
      <c r="A60" s="514"/>
      <c r="B60" s="508"/>
      <c r="C60" s="424"/>
      <c r="D60" s="424"/>
      <c r="E60" s="524"/>
    </row>
    <row r="61" spans="1:7" s="498" customFormat="1" ht="14.25" customHeight="1" x14ac:dyDescent="0.2">
      <c r="A61" s="529" t="s">
        <v>631</v>
      </c>
      <c r="B61" s="509" t="s">
        <v>630</v>
      </c>
      <c r="C61" s="422">
        <v>80000</v>
      </c>
      <c r="D61" s="422">
        <v>0</v>
      </c>
      <c r="E61" s="524">
        <f t="shared" si="0"/>
        <v>0</v>
      </c>
      <c r="F61" s="494"/>
      <c r="G61" s="494"/>
    </row>
    <row r="62" spans="1:7" s="498" customFormat="1" ht="26.25" customHeight="1" x14ac:dyDescent="0.2">
      <c r="A62" s="526">
        <v>4</v>
      </c>
      <c r="B62" s="497" t="s">
        <v>75</v>
      </c>
      <c r="C62" s="422">
        <v>80000</v>
      </c>
      <c r="D62" s="422">
        <v>0</v>
      </c>
      <c r="E62" s="524">
        <f t="shared" si="0"/>
        <v>0</v>
      </c>
      <c r="F62" s="494"/>
      <c r="G62" s="494"/>
    </row>
    <row r="63" spans="1:7" s="498" customFormat="1" ht="14.25" customHeight="1" x14ac:dyDescent="0.2">
      <c r="A63" s="526">
        <v>41</v>
      </c>
      <c r="B63" s="499" t="s">
        <v>98</v>
      </c>
      <c r="C63" s="422">
        <v>5000</v>
      </c>
      <c r="D63" s="422">
        <v>0</v>
      </c>
      <c r="E63" s="524">
        <f t="shared" si="0"/>
        <v>0</v>
      </c>
      <c r="F63" s="494"/>
      <c r="G63" s="494"/>
    </row>
    <row r="64" spans="1:7" s="467" customFormat="1" ht="14.25" customHeight="1" x14ac:dyDescent="0.2">
      <c r="A64" s="499">
        <v>412</v>
      </c>
      <c r="B64" s="499" t="s">
        <v>99</v>
      </c>
      <c r="C64" s="422">
        <v>5000</v>
      </c>
      <c r="D64" s="422">
        <v>0</v>
      </c>
      <c r="E64" s="524">
        <f t="shared" si="0"/>
        <v>0</v>
      </c>
      <c r="F64" s="468"/>
      <c r="G64" s="468"/>
    </row>
    <row r="65" spans="1:7" s="467" customFormat="1" ht="13.5" customHeight="1" x14ac:dyDescent="0.2">
      <c r="A65" s="528">
        <v>4123</v>
      </c>
      <c r="B65" s="483" t="s">
        <v>97</v>
      </c>
      <c r="C65" s="424">
        <v>5000</v>
      </c>
      <c r="D65" s="42"/>
      <c r="E65" s="534">
        <f t="shared" si="0"/>
        <v>0</v>
      </c>
      <c r="F65" s="468"/>
      <c r="G65" s="468"/>
    </row>
    <row r="66" spans="1:7" s="498" customFormat="1" ht="14.25" customHeight="1" x14ac:dyDescent="0.2">
      <c r="A66" s="526">
        <v>42</v>
      </c>
      <c r="B66" s="499" t="s">
        <v>13</v>
      </c>
      <c r="C66" s="422">
        <v>75000</v>
      </c>
      <c r="D66" s="422">
        <v>0</v>
      </c>
      <c r="E66" s="524">
        <f t="shared" si="0"/>
        <v>0</v>
      </c>
      <c r="F66" s="494"/>
      <c r="G66" s="494"/>
    </row>
    <row r="67" spans="1:7" s="467" customFormat="1" ht="14.25" customHeight="1" x14ac:dyDescent="0.2">
      <c r="A67" s="530">
        <v>426</v>
      </c>
      <c r="B67" s="510" t="s">
        <v>20</v>
      </c>
      <c r="C67" s="422">
        <v>75000</v>
      </c>
      <c r="D67" s="422">
        <v>0</v>
      </c>
      <c r="E67" s="524">
        <f t="shared" si="0"/>
        <v>0</v>
      </c>
      <c r="F67" s="468"/>
      <c r="G67" s="468"/>
    </row>
    <row r="68" spans="1:7" s="467" customFormat="1" ht="13.5" customHeight="1" x14ac:dyDescent="0.2">
      <c r="A68" s="528">
        <v>4262</v>
      </c>
      <c r="B68" s="483" t="s">
        <v>0</v>
      </c>
      <c r="C68" s="424">
        <v>75000</v>
      </c>
      <c r="D68" s="42">
        <v>0</v>
      </c>
      <c r="E68" s="534">
        <f t="shared" ref="E68:E117" si="1">+D68/C68*100</f>
        <v>0</v>
      </c>
      <c r="F68" s="468"/>
      <c r="G68" s="468"/>
    </row>
    <row r="69" spans="1:7" s="498" customFormat="1" ht="21.75" customHeight="1" x14ac:dyDescent="0.2">
      <c r="A69" s="529" t="s">
        <v>1238</v>
      </c>
      <c r="B69" s="509" t="s">
        <v>1239</v>
      </c>
      <c r="C69" s="422">
        <v>958472867</v>
      </c>
      <c r="D69" s="422">
        <v>992139815.24000001</v>
      </c>
      <c r="E69" s="524">
        <f t="shared" si="1"/>
        <v>103.51256142966017</v>
      </c>
      <c r="F69" s="494"/>
      <c r="G69" s="494"/>
    </row>
    <row r="70" spans="1:7" s="498" customFormat="1" ht="28.5" customHeight="1" x14ac:dyDescent="0.2">
      <c r="A70" s="526">
        <v>5</v>
      </c>
      <c r="B70" s="497" t="s">
        <v>22</v>
      </c>
      <c r="C70" s="422">
        <v>958472867</v>
      </c>
      <c r="D70" s="422">
        <v>992139815.24000001</v>
      </c>
      <c r="E70" s="524">
        <f t="shared" si="1"/>
        <v>103.51256142966017</v>
      </c>
      <c r="F70" s="494"/>
      <c r="G70" s="494"/>
    </row>
    <row r="71" spans="1:7" s="498" customFormat="1" ht="14.25" customHeight="1" x14ac:dyDescent="0.2">
      <c r="A71" s="526">
        <v>52</v>
      </c>
      <c r="B71" s="499" t="s">
        <v>754</v>
      </c>
      <c r="C71" s="422">
        <v>958472867</v>
      </c>
      <c r="D71" s="422">
        <v>992139815.24000001</v>
      </c>
      <c r="E71" s="524">
        <f t="shared" si="1"/>
        <v>103.51256142966017</v>
      </c>
      <c r="F71" s="494"/>
      <c r="G71" s="494"/>
    </row>
    <row r="72" spans="1:7" s="467" customFormat="1" ht="14.25" customHeight="1" x14ac:dyDescent="0.2">
      <c r="A72" s="499">
        <v>524</v>
      </c>
      <c r="B72" s="499" t="s">
        <v>755</v>
      </c>
      <c r="C72" s="422">
        <v>958472867</v>
      </c>
      <c r="D72" s="422">
        <v>992139815.24000001</v>
      </c>
      <c r="E72" s="524">
        <f t="shared" si="1"/>
        <v>103.51256142966017</v>
      </c>
      <c r="F72" s="468"/>
      <c r="G72" s="468"/>
    </row>
    <row r="73" spans="1:7" s="467" customFormat="1" ht="13.5" customHeight="1" x14ac:dyDescent="0.2">
      <c r="A73" s="528">
        <v>5241</v>
      </c>
      <c r="B73" s="483" t="s">
        <v>756</v>
      </c>
      <c r="C73" s="424">
        <v>958472867</v>
      </c>
      <c r="D73" s="42">
        <v>992139815.24000001</v>
      </c>
      <c r="E73" s="534">
        <f t="shared" si="1"/>
        <v>103.51256142966017</v>
      </c>
      <c r="F73" s="468"/>
      <c r="G73" s="468"/>
    </row>
    <row r="74" spans="1:7" ht="12.75" customHeight="1" x14ac:dyDescent="0.2">
      <c r="A74" s="504"/>
      <c r="B74" s="483"/>
      <c r="C74" s="424"/>
      <c r="D74" s="424"/>
      <c r="E74" s="524"/>
    </row>
    <row r="75" spans="1:7" ht="13.35" customHeight="1" x14ac:dyDescent="0.2">
      <c r="A75" s="523"/>
      <c r="B75" s="495" t="s">
        <v>100</v>
      </c>
      <c r="C75" s="422">
        <v>4079893</v>
      </c>
      <c r="D75" s="422">
        <v>3235887.8414999996</v>
      </c>
      <c r="E75" s="524">
        <f t="shared" si="1"/>
        <v>79.313056531139409</v>
      </c>
    </row>
    <row r="76" spans="1:7" x14ac:dyDescent="0.2">
      <c r="A76" s="525">
        <v>100</v>
      </c>
      <c r="B76" s="482" t="s">
        <v>448</v>
      </c>
      <c r="C76" s="422">
        <v>4079893</v>
      </c>
      <c r="D76" s="422">
        <v>3235887.8414999996</v>
      </c>
      <c r="E76" s="524">
        <f t="shared" si="1"/>
        <v>79.313056531139409</v>
      </c>
    </row>
    <row r="77" spans="1:7" x14ac:dyDescent="0.2">
      <c r="C77" s="424"/>
      <c r="D77" s="424"/>
      <c r="E77" s="524"/>
    </row>
    <row r="78" spans="1:7" x14ac:dyDescent="0.2">
      <c r="A78" s="526" t="s">
        <v>642</v>
      </c>
      <c r="B78" s="496" t="s">
        <v>446</v>
      </c>
      <c r="C78" s="422">
        <v>4036018</v>
      </c>
      <c r="D78" s="422">
        <v>3235887.8414999996</v>
      </c>
      <c r="E78" s="524">
        <f t="shared" si="1"/>
        <v>80.175257927491899</v>
      </c>
    </row>
    <row r="79" spans="1:7" s="498" customFormat="1" x14ac:dyDescent="0.2">
      <c r="A79" s="526">
        <v>3</v>
      </c>
      <c r="B79" s="497" t="s">
        <v>68</v>
      </c>
      <c r="C79" s="422">
        <v>4036018</v>
      </c>
      <c r="D79" s="422">
        <v>3235887.8414999996</v>
      </c>
      <c r="E79" s="524">
        <f t="shared" si="1"/>
        <v>80.175257927491899</v>
      </c>
      <c r="F79" s="494"/>
      <c r="G79" s="494"/>
    </row>
    <row r="80" spans="1:7" s="498" customFormat="1" x14ac:dyDescent="0.2">
      <c r="A80" s="526">
        <v>31</v>
      </c>
      <c r="B80" s="499" t="s">
        <v>44</v>
      </c>
      <c r="C80" s="422">
        <v>3027959</v>
      </c>
      <c r="D80" s="422">
        <v>2234093.8859999999</v>
      </c>
      <c r="E80" s="524">
        <f t="shared" si="1"/>
        <v>73.782170960703226</v>
      </c>
      <c r="F80" s="494"/>
      <c r="G80" s="494"/>
    </row>
    <row r="81" spans="1:7" s="467" customFormat="1" ht="14.25" customHeight="1" x14ac:dyDescent="0.2">
      <c r="A81" s="499">
        <v>311</v>
      </c>
      <c r="B81" s="499" t="s">
        <v>445</v>
      </c>
      <c r="C81" s="422">
        <v>2004753.4480000001</v>
      </c>
      <c r="D81" s="422">
        <v>1412882.3160000001</v>
      </c>
      <c r="E81" s="524">
        <f t="shared" si="1"/>
        <v>70.476612344003314</v>
      </c>
      <c r="F81" s="468"/>
      <c r="G81" s="468"/>
    </row>
    <row r="82" spans="1:7" s="467" customFormat="1" ht="13.5" customHeight="1" x14ac:dyDescent="0.2">
      <c r="A82" s="528">
        <v>3111</v>
      </c>
      <c r="B82" s="483" t="s">
        <v>45</v>
      </c>
      <c r="C82" s="424">
        <v>2204753</v>
      </c>
      <c r="D82" s="42">
        <v>1412882.3160000001</v>
      </c>
      <c r="E82" s="534">
        <f t="shared" si="1"/>
        <v>64.083474021806524</v>
      </c>
      <c r="F82" s="468"/>
      <c r="G82" s="468"/>
    </row>
    <row r="83" spans="1:7" s="467" customFormat="1" ht="14.25" customHeight="1" x14ac:dyDescent="0.2">
      <c r="A83" s="499">
        <v>312</v>
      </c>
      <c r="B83" s="505" t="s">
        <v>46</v>
      </c>
      <c r="C83" s="422">
        <v>384932</v>
      </c>
      <c r="D83" s="422">
        <v>110904.39450000001</v>
      </c>
      <c r="E83" s="524">
        <f t="shared" si="1"/>
        <v>28.811425004935938</v>
      </c>
      <c r="F83" s="468"/>
      <c r="G83" s="468"/>
    </row>
    <row r="84" spans="1:7" s="467" customFormat="1" ht="13.5" customHeight="1" x14ac:dyDescent="0.2">
      <c r="A84" s="528">
        <v>3121</v>
      </c>
      <c r="B84" s="483" t="s">
        <v>46</v>
      </c>
      <c r="C84" s="424">
        <v>384932</v>
      </c>
      <c r="D84" s="42">
        <v>110904.39450000001</v>
      </c>
      <c r="E84" s="534">
        <f t="shared" si="1"/>
        <v>28.811425004935938</v>
      </c>
      <c r="F84" s="468"/>
      <c r="G84" s="468"/>
    </row>
    <row r="85" spans="1:7" s="467" customFormat="1" ht="14.25" customHeight="1" x14ac:dyDescent="0.2">
      <c r="A85" s="499">
        <v>313</v>
      </c>
      <c r="B85" s="499" t="s">
        <v>47</v>
      </c>
      <c r="C85" s="422">
        <v>438273</v>
      </c>
      <c r="D85" s="422">
        <v>710307.17550000001</v>
      </c>
      <c r="E85" s="524">
        <f t="shared" si="1"/>
        <v>162.0695720475594</v>
      </c>
      <c r="F85" s="468"/>
      <c r="G85" s="468"/>
    </row>
    <row r="86" spans="1:7" s="467" customFormat="1" ht="13.5" customHeight="1" x14ac:dyDescent="0.2">
      <c r="A86" s="528">
        <v>3131</v>
      </c>
      <c r="B86" s="483" t="s">
        <v>113</v>
      </c>
      <c r="C86" s="424">
        <v>0</v>
      </c>
      <c r="D86" s="42">
        <v>441863.20799999998</v>
      </c>
      <c r="E86" s="534"/>
      <c r="F86" s="468"/>
      <c r="G86" s="468"/>
    </row>
    <row r="87" spans="1:7" s="467" customFormat="1" ht="13.5" customHeight="1" x14ac:dyDescent="0.2">
      <c r="A87" s="528">
        <v>3132</v>
      </c>
      <c r="B87" s="483" t="s">
        <v>82</v>
      </c>
      <c r="C87" s="424">
        <v>385605</v>
      </c>
      <c r="D87" s="42">
        <v>268443.96750000003</v>
      </c>
      <c r="E87" s="534">
        <f t="shared" si="1"/>
        <v>69.6163087874898</v>
      </c>
      <c r="F87" s="468"/>
      <c r="G87" s="468"/>
    </row>
    <row r="88" spans="1:7" s="467" customFormat="1" ht="13.5" customHeight="1" x14ac:dyDescent="0.2">
      <c r="A88" s="528">
        <v>3133</v>
      </c>
      <c r="B88" s="483" t="s">
        <v>83</v>
      </c>
      <c r="C88" s="424">
        <v>52668</v>
      </c>
      <c r="D88" s="42">
        <v>0</v>
      </c>
      <c r="E88" s="534">
        <f t="shared" si="1"/>
        <v>0</v>
      </c>
      <c r="F88" s="468"/>
      <c r="G88" s="468"/>
    </row>
    <row r="89" spans="1:7" s="498" customFormat="1" ht="14.25" customHeight="1" x14ac:dyDescent="0.2">
      <c r="A89" s="526">
        <v>32</v>
      </c>
      <c r="B89" s="499" t="s">
        <v>1</v>
      </c>
      <c r="C89" s="422">
        <v>922482</v>
      </c>
      <c r="D89" s="422">
        <v>923044.72050000005</v>
      </c>
      <c r="E89" s="524">
        <f t="shared" si="1"/>
        <v>100.06100070245274</v>
      </c>
      <c r="F89" s="494"/>
      <c r="G89" s="494"/>
    </row>
    <row r="90" spans="1:7" s="467" customFormat="1" ht="14.25" customHeight="1" x14ac:dyDescent="0.2">
      <c r="A90" s="499">
        <v>321</v>
      </c>
      <c r="B90" s="499" t="s">
        <v>5</v>
      </c>
      <c r="C90" s="422">
        <v>88173.766999999993</v>
      </c>
      <c r="D90" s="422">
        <v>153051.318</v>
      </c>
      <c r="E90" s="524">
        <f t="shared" si="1"/>
        <v>173.57919844799193</v>
      </c>
      <c r="F90" s="468"/>
      <c r="G90" s="468"/>
    </row>
    <row r="91" spans="1:7" s="467" customFormat="1" ht="13.5" customHeight="1" x14ac:dyDescent="0.2">
      <c r="A91" s="528">
        <v>3211</v>
      </c>
      <c r="B91" s="483" t="s">
        <v>48</v>
      </c>
      <c r="C91" s="424">
        <v>51909.212</v>
      </c>
      <c r="D91" s="42">
        <v>101026.96649999999</v>
      </c>
      <c r="E91" s="534">
        <f t="shared" si="1"/>
        <v>194.62242366537947</v>
      </c>
      <c r="F91" s="468"/>
      <c r="G91" s="468"/>
    </row>
    <row r="92" spans="1:7" s="467" customFormat="1" ht="13.5" customHeight="1" x14ac:dyDescent="0.2">
      <c r="A92" s="528">
        <v>3212</v>
      </c>
      <c r="B92" s="483" t="s">
        <v>49</v>
      </c>
      <c r="C92" s="424">
        <v>19738.935000000001</v>
      </c>
      <c r="D92" s="42">
        <v>31773.78</v>
      </c>
      <c r="E92" s="534">
        <f t="shared" si="1"/>
        <v>160.97008273242704</v>
      </c>
      <c r="F92" s="468"/>
      <c r="G92" s="468"/>
    </row>
    <row r="93" spans="1:7" s="467" customFormat="1" ht="13.5" customHeight="1" x14ac:dyDescent="0.2">
      <c r="A93" s="528" t="s">
        <v>3</v>
      </c>
      <c r="B93" s="483" t="s">
        <v>4</v>
      </c>
      <c r="C93" s="424">
        <v>16525.62</v>
      </c>
      <c r="D93" s="42">
        <v>20250.571499999998</v>
      </c>
      <c r="E93" s="534">
        <f t="shared" si="1"/>
        <v>122.54046444248385</v>
      </c>
      <c r="F93" s="468"/>
      <c r="G93" s="468"/>
    </row>
    <row r="94" spans="1:7" s="467" customFormat="1" ht="14.25" customHeight="1" x14ac:dyDescent="0.2">
      <c r="A94" s="499">
        <v>322</v>
      </c>
      <c r="B94" s="499" t="s">
        <v>50</v>
      </c>
      <c r="C94" s="422">
        <v>90776</v>
      </c>
      <c r="D94" s="422">
        <v>91537.632000000012</v>
      </c>
      <c r="E94" s="524">
        <f t="shared" si="1"/>
        <v>100.83902353044859</v>
      </c>
      <c r="F94" s="468"/>
      <c r="G94" s="468"/>
    </row>
    <row r="95" spans="1:7" s="467" customFormat="1" ht="13.5" customHeight="1" x14ac:dyDescent="0.2">
      <c r="A95" s="528">
        <v>3221</v>
      </c>
      <c r="B95" s="483" t="s">
        <v>51</v>
      </c>
      <c r="C95" s="424">
        <v>28805</v>
      </c>
      <c r="D95" s="42">
        <v>46512.387000000002</v>
      </c>
      <c r="E95" s="534">
        <f t="shared" si="1"/>
        <v>161.47331018920329</v>
      </c>
      <c r="F95" s="468"/>
      <c r="G95" s="468"/>
    </row>
    <row r="96" spans="1:7" s="467" customFormat="1" ht="13.5" customHeight="1" x14ac:dyDescent="0.2">
      <c r="A96" s="528">
        <v>3223</v>
      </c>
      <c r="B96" s="483" t="s">
        <v>52</v>
      </c>
      <c r="C96" s="424">
        <v>57380.625</v>
      </c>
      <c r="D96" s="42">
        <v>41453.230500000005</v>
      </c>
      <c r="E96" s="534">
        <f t="shared" si="1"/>
        <v>72.242556612096863</v>
      </c>
      <c r="F96" s="468"/>
      <c r="G96" s="468"/>
    </row>
    <row r="97" spans="1:7" s="467" customFormat="1" ht="13.5" customHeight="1" x14ac:dyDescent="0.2">
      <c r="A97" s="528">
        <v>3225</v>
      </c>
      <c r="B97" s="483" t="s">
        <v>7</v>
      </c>
      <c r="C97" s="424">
        <v>4590.45</v>
      </c>
      <c r="D97" s="42">
        <v>3572.0145000000002</v>
      </c>
      <c r="E97" s="534">
        <f t="shared" si="1"/>
        <v>77.814037839427513</v>
      </c>
      <c r="F97" s="468"/>
      <c r="G97" s="468"/>
    </row>
    <row r="98" spans="1:7" s="467" customFormat="1" ht="14.25" customHeight="1" x14ac:dyDescent="0.2">
      <c r="A98" s="499">
        <v>323</v>
      </c>
      <c r="B98" s="499" t="s">
        <v>8</v>
      </c>
      <c r="C98" s="422">
        <v>690650</v>
      </c>
      <c r="D98" s="422">
        <v>474365.18700000003</v>
      </c>
      <c r="E98" s="524">
        <f t="shared" si="1"/>
        <v>68.683875624411797</v>
      </c>
      <c r="F98" s="468"/>
      <c r="G98" s="468"/>
    </row>
    <row r="99" spans="1:7" s="467" customFormat="1" ht="13.5" customHeight="1" x14ac:dyDescent="0.2">
      <c r="A99" s="528">
        <v>3231</v>
      </c>
      <c r="B99" s="483" t="s">
        <v>53</v>
      </c>
      <c r="C99" s="424">
        <v>29837.924999999999</v>
      </c>
      <c r="D99" s="42">
        <v>43489.318500000001</v>
      </c>
      <c r="E99" s="534">
        <f t="shared" si="1"/>
        <v>145.75181920324553</v>
      </c>
      <c r="F99" s="468"/>
      <c r="G99" s="468"/>
    </row>
    <row r="100" spans="1:7" s="467" customFormat="1" ht="13.5" customHeight="1" x14ac:dyDescent="0.2">
      <c r="A100" s="528">
        <v>3232</v>
      </c>
      <c r="B100" s="483" t="s">
        <v>637</v>
      </c>
      <c r="C100" s="424">
        <v>13771.35</v>
      </c>
      <c r="D100" s="42">
        <v>39861.063000000002</v>
      </c>
      <c r="E100" s="534">
        <f t="shared" si="1"/>
        <v>289.44920432637321</v>
      </c>
      <c r="F100" s="468"/>
      <c r="G100" s="468"/>
    </row>
    <row r="101" spans="1:7" s="467" customFormat="1" ht="13.5" customHeight="1" x14ac:dyDescent="0.2">
      <c r="A101" s="528">
        <v>3233</v>
      </c>
      <c r="B101" s="483" t="s">
        <v>81</v>
      </c>
      <c r="C101" s="424">
        <v>9181</v>
      </c>
      <c r="D101" s="42">
        <v>12876.970499999999</v>
      </c>
      <c r="E101" s="534">
        <f t="shared" si="1"/>
        <v>140.25673129288748</v>
      </c>
      <c r="F101" s="468"/>
      <c r="G101" s="468"/>
    </row>
    <row r="102" spans="1:7" s="467" customFormat="1" ht="13.5" customHeight="1" x14ac:dyDescent="0.2">
      <c r="A102" s="528">
        <v>3234</v>
      </c>
      <c r="B102" s="483" t="s">
        <v>54</v>
      </c>
      <c r="C102" s="424">
        <v>82628.100000000006</v>
      </c>
      <c r="D102" s="42">
        <v>54005.337</v>
      </c>
      <c r="E102" s="534">
        <f t="shared" si="1"/>
        <v>65.359529022209145</v>
      </c>
      <c r="F102" s="468"/>
      <c r="G102" s="468"/>
    </row>
    <row r="103" spans="1:7" s="467" customFormat="1" ht="13.5" customHeight="1" x14ac:dyDescent="0.2">
      <c r="A103" s="528">
        <v>3235</v>
      </c>
      <c r="B103" s="483" t="s">
        <v>55</v>
      </c>
      <c r="C103" s="424">
        <v>34426</v>
      </c>
      <c r="D103" s="42">
        <v>19850.094000000001</v>
      </c>
      <c r="E103" s="534">
        <f t="shared" si="1"/>
        <v>57.660181258351251</v>
      </c>
      <c r="F103" s="468"/>
      <c r="G103" s="468"/>
    </row>
    <row r="104" spans="1:7" s="467" customFormat="1" ht="13.5" customHeight="1" x14ac:dyDescent="0.2">
      <c r="A104" s="528">
        <v>3237</v>
      </c>
      <c r="B104" s="483" t="s">
        <v>10</v>
      </c>
      <c r="C104" s="424">
        <v>419815</v>
      </c>
      <c r="D104" s="42">
        <v>138318.93900000001</v>
      </c>
      <c r="E104" s="534">
        <f t="shared" si="1"/>
        <v>32.94759334468754</v>
      </c>
      <c r="F104" s="468"/>
      <c r="G104" s="468"/>
    </row>
    <row r="105" spans="1:7" s="467" customFormat="1" ht="13.5" customHeight="1" x14ac:dyDescent="0.2">
      <c r="A105" s="528">
        <v>3238</v>
      </c>
      <c r="B105" s="483" t="s">
        <v>11</v>
      </c>
      <c r="C105" s="424">
        <v>55085.4</v>
      </c>
      <c r="D105" s="42">
        <v>101074.94099999999</v>
      </c>
      <c r="E105" s="534">
        <f t="shared" si="1"/>
        <v>183.48771362284742</v>
      </c>
      <c r="F105" s="468"/>
      <c r="G105" s="468"/>
    </row>
    <row r="106" spans="1:7" s="467" customFormat="1" ht="13.5" customHeight="1" x14ac:dyDescent="0.2">
      <c r="A106" s="528">
        <v>3239</v>
      </c>
      <c r="B106" s="483" t="s">
        <v>56</v>
      </c>
      <c r="C106" s="424">
        <v>45904.5</v>
      </c>
      <c r="D106" s="42">
        <v>64888.524000000005</v>
      </c>
      <c r="E106" s="534">
        <f t="shared" si="1"/>
        <v>141.35547495343593</v>
      </c>
      <c r="F106" s="468"/>
      <c r="G106" s="468"/>
    </row>
    <row r="107" spans="1:7" s="467" customFormat="1" ht="14.25" customHeight="1" x14ac:dyDescent="0.2">
      <c r="A107" s="499">
        <v>329</v>
      </c>
      <c r="B107" s="499" t="s">
        <v>57</v>
      </c>
      <c r="C107" s="422">
        <v>52882</v>
      </c>
      <c r="D107" s="422">
        <v>204090.58350000001</v>
      </c>
      <c r="E107" s="524">
        <f t="shared" si="1"/>
        <v>385.93582598993987</v>
      </c>
      <c r="F107" s="468"/>
      <c r="G107" s="468"/>
    </row>
    <row r="108" spans="1:7" s="467" customFormat="1" ht="13.5" customHeight="1" x14ac:dyDescent="0.2">
      <c r="A108" s="528">
        <v>3292</v>
      </c>
      <c r="B108" s="483" t="s">
        <v>635</v>
      </c>
      <c r="C108" s="424">
        <v>4545</v>
      </c>
      <c r="D108" s="42">
        <v>2742.8265000000001</v>
      </c>
      <c r="E108" s="534">
        <f t="shared" si="1"/>
        <v>60.348217821782178</v>
      </c>
      <c r="F108" s="468"/>
      <c r="G108" s="468"/>
    </row>
    <row r="109" spans="1:7" s="467" customFormat="1" ht="13.5" customHeight="1" x14ac:dyDescent="0.2">
      <c r="A109" s="528">
        <v>3293</v>
      </c>
      <c r="B109" s="483" t="s">
        <v>59</v>
      </c>
      <c r="C109" s="424">
        <v>11476</v>
      </c>
      <c r="D109" s="42">
        <v>31399.4205</v>
      </c>
      <c r="E109" s="534">
        <f t="shared" si="1"/>
        <v>273.60945015684905</v>
      </c>
      <c r="F109" s="468"/>
      <c r="G109" s="468"/>
    </row>
    <row r="110" spans="1:7" s="467" customFormat="1" ht="13.5" customHeight="1" x14ac:dyDescent="0.2">
      <c r="A110" s="528">
        <v>3294</v>
      </c>
      <c r="B110" s="483" t="s">
        <v>86</v>
      </c>
      <c r="C110" s="424">
        <v>137.71349999999998</v>
      </c>
      <c r="D110" s="42">
        <v>79163.694000000003</v>
      </c>
      <c r="E110" s="534">
        <f t="shared" si="1"/>
        <v>57484.338136783983</v>
      </c>
      <c r="F110" s="468"/>
      <c r="G110" s="468"/>
    </row>
    <row r="111" spans="1:7" s="467" customFormat="1" ht="13.5" customHeight="1" x14ac:dyDescent="0.2">
      <c r="A111" s="528">
        <v>3295</v>
      </c>
      <c r="B111" s="483" t="s">
        <v>85</v>
      </c>
      <c r="C111" s="424">
        <v>36723.599999999999</v>
      </c>
      <c r="D111" s="42">
        <v>1590.7455</v>
      </c>
      <c r="E111" s="534">
        <f t="shared" si="1"/>
        <v>4.3316709146162138</v>
      </c>
      <c r="F111" s="468"/>
      <c r="G111" s="468"/>
    </row>
    <row r="112" spans="1:7" s="467" customFormat="1" ht="13.5" customHeight="1" x14ac:dyDescent="0.2">
      <c r="A112" s="528">
        <v>3299</v>
      </c>
      <c r="B112" s="483" t="s">
        <v>753</v>
      </c>
      <c r="C112" s="424">
        <v>0</v>
      </c>
      <c r="D112" s="42">
        <v>89193.896999999997</v>
      </c>
      <c r="E112" s="534"/>
      <c r="F112" s="468"/>
      <c r="G112" s="468"/>
    </row>
    <row r="113" spans="1:7" s="498" customFormat="1" ht="14.25" customHeight="1" x14ac:dyDescent="0.2">
      <c r="A113" s="526">
        <v>34</v>
      </c>
      <c r="B113" s="499" t="s">
        <v>12</v>
      </c>
      <c r="C113" s="422">
        <v>27077.940000000002</v>
      </c>
      <c r="D113" s="422">
        <v>78749.235000000001</v>
      </c>
      <c r="E113" s="524">
        <f t="shared" si="1"/>
        <v>290.82432046160085</v>
      </c>
      <c r="F113" s="494"/>
      <c r="G113" s="494"/>
    </row>
    <row r="114" spans="1:7" s="467" customFormat="1" ht="14.25" customHeight="1" x14ac:dyDescent="0.2">
      <c r="A114" s="499">
        <v>343</v>
      </c>
      <c r="B114" s="499" t="s">
        <v>62</v>
      </c>
      <c r="C114" s="422">
        <v>27077.940000000002</v>
      </c>
      <c r="D114" s="422">
        <v>78749.235000000001</v>
      </c>
      <c r="E114" s="524">
        <f t="shared" si="1"/>
        <v>290.82432046160085</v>
      </c>
      <c r="F114" s="468"/>
      <c r="G114" s="468"/>
    </row>
    <row r="115" spans="1:7" s="467" customFormat="1" ht="13.5" customHeight="1" x14ac:dyDescent="0.2">
      <c r="A115" s="528">
        <v>3431</v>
      </c>
      <c r="B115" s="483" t="s">
        <v>63</v>
      </c>
      <c r="C115" s="424">
        <v>14745.240000000002</v>
      </c>
      <c r="D115" s="42">
        <v>10229.305500000002</v>
      </c>
      <c r="E115" s="534">
        <f t="shared" si="1"/>
        <v>69.373611416294352</v>
      </c>
      <c r="F115" s="468"/>
      <c r="G115" s="468"/>
    </row>
    <row r="116" spans="1:7" s="467" customFormat="1" ht="23.25" customHeight="1" x14ac:dyDescent="0.2">
      <c r="A116" s="528">
        <v>3432</v>
      </c>
      <c r="B116" s="483" t="s">
        <v>84</v>
      </c>
      <c r="C116" s="424">
        <v>8236.8000000000011</v>
      </c>
      <c r="D116" s="42">
        <v>2347.4159999999997</v>
      </c>
      <c r="E116" s="534">
        <f t="shared" si="1"/>
        <v>28.49912587412587</v>
      </c>
      <c r="F116" s="468"/>
      <c r="G116" s="468"/>
    </row>
    <row r="117" spans="1:7" s="467" customFormat="1" ht="13.5" customHeight="1" x14ac:dyDescent="0.2">
      <c r="A117" s="528">
        <v>3433</v>
      </c>
      <c r="B117" s="483" t="s">
        <v>64</v>
      </c>
      <c r="C117" s="424">
        <v>4095.9</v>
      </c>
      <c r="D117" s="42">
        <v>1148.1659999999999</v>
      </c>
      <c r="E117" s="534">
        <f t="shared" si="1"/>
        <v>28.032080861349151</v>
      </c>
      <c r="F117" s="468"/>
      <c r="G117" s="468"/>
    </row>
    <row r="118" spans="1:7" s="467" customFormat="1" ht="13.5" customHeight="1" x14ac:dyDescent="0.2">
      <c r="A118" s="528">
        <v>3434</v>
      </c>
      <c r="B118" s="483" t="s">
        <v>62</v>
      </c>
      <c r="C118" s="424">
        <v>0</v>
      </c>
      <c r="D118" s="42">
        <v>65024.347500000003</v>
      </c>
      <c r="E118" s="534"/>
      <c r="F118" s="468"/>
      <c r="G118" s="468"/>
    </row>
    <row r="119" spans="1:7" s="498" customFormat="1" ht="14.25" customHeight="1" x14ac:dyDescent="0.2">
      <c r="A119" s="526">
        <v>38</v>
      </c>
      <c r="B119" s="499" t="s">
        <v>78</v>
      </c>
      <c r="C119" s="422">
        <v>58500</v>
      </c>
      <c r="D119" s="422">
        <v>0</v>
      </c>
      <c r="E119" s="524">
        <f t="shared" ref="E119:E138" si="2">+D119/C119*100</f>
        <v>0</v>
      </c>
      <c r="F119" s="494"/>
      <c r="G119" s="494"/>
    </row>
    <row r="120" spans="1:7" s="467" customFormat="1" ht="13.5" customHeight="1" x14ac:dyDescent="0.2">
      <c r="A120" s="499">
        <v>383</v>
      </c>
      <c r="B120" s="499" t="s">
        <v>91</v>
      </c>
      <c r="C120" s="422">
        <v>58500</v>
      </c>
      <c r="D120" s="422">
        <v>0</v>
      </c>
      <c r="E120" s="524">
        <f t="shared" si="2"/>
        <v>0</v>
      </c>
      <c r="F120" s="468"/>
      <c r="G120" s="468"/>
    </row>
    <row r="121" spans="1:7" s="467" customFormat="1" ht="13.5" customHeight="1" x14ac:dyDescent="0.2">
      <c r="A121" s="528">
        <v>3831</v>
      </c>
      <c r="B121" s="483" t="s">
        <v>101</v>
      </c>
      <c r="C121" s="424">
        <v>58500</v>
      </c>
      <c r="D121" s="42">
        <v>0</v>
      </c>
      <c r="E121" s="534">
        <f t="shared" si="2"/>
        <v>0</v>
      </c>
      <c r="F121" s="468"/>
      <c r="G121" s="468"/>
    </row>
    <row r="122" spans="1:7" ht="14.25" customHeight="1" x14ac:dyDescent="0.2">
      <c r="A122" s="500"/>
      <c r="B122" s="502"/>
      <c r="C122" s="424"/>
      <c r="D122" s="424"/>
      <c r="E122" s="524"/>
    </row>
    <row r="123" spans="1:7" ht="14.25" customHeight="1" x14ac:dyDescent="0.2">
      <c r="A123" s="499" t="s">
        <v>130</v>
      </c>
      <c r="B123" s="499" t="s">
        <v>129</v>
      </c>
      <c r="C123" s="422">
        <v>16875</v>
      </c>
      <c r="D123" s="422">
        <v>0</v>
      </c>
      <c r="E123" s="524">
        <f t="shared" si="2"/>
        <v>0</v>
      </c>
    </row>
    <row r="124" spans="1:7" s="498" customFormat="1" ht="24.75" customHeight="1" x14ac:dyDescent="0.2">
      <c r="A124" s="526">
        <v>4</v>
      </c>
      <c r="B124" s="497" t="s">
        <v>75</v>
      </c>
      <c r="C124" s="422">
        <v>16875</v>
      </c>
      <c r="D124" s="422">
        <v>0</v>
      </c>
      <c r="E124" s="524">
        <f t="shared" si="2"/>
        <v>0</v>
      </c>
      <c r="F124" s="494"/>
      <c r="G124" s="494"/>
    </row>
    <row r="125" spans="1:7" s="498" customFormat="1" ht="14.25" customHeight="1" x14ac:dyDescent="0.2">
      <c r="A125" s="526">
        <v>42</v>
      </c>
      <c r="B125" s="499" t="s">
        <v>13</v>
      </c>
      <c r="C125" s="422">
        <v>16875</v>
      </c>
      <c r="D125" s="422">
        <v>0</v>
      </c>
      <c r="E125" s="524">
        <f t="shared" si="2"/>
        <v>0</v>
      </c>
      <c r="F125" s="494"/>
      <c r="G125" s="494"/>
    </row>
    <row r="126" spans="1:7" s="467" customFormat="1" ht="14.25" customHeight="1" x14ac:dyDescent="0.2">
      <c r="A126" s="499">
        <v>422</v>
      </c>
      <c r="B126" s="499" t="s">
        <v>18</v>
      </c>
      <c r="C126" s="422">
        <v>16875</v>
      </c>
      <c r="D126" s="422">
        <v>0</v>
      </c>
      <c r="E126" s="524">
        <f t="shared" si="2"/>
        <v>0</v>
      </c>
      <c r="F126" s="468"/>
      <c r="G126" s="468"/>
    </row>
    <row r="127" spans="1:7" s="467" customFormat="1" ht="13.5" customHeight="1" x14ac:dyDescent="0.2">
      <c r="A127" s="528" t="s">
        <v>14</v>
      </c>
      <c r="B127" s="483" t="s">
        <v>15</v>
      </c>
      <c r="C127" s="424">
        <v>7875</v>
      </c>
      <c r="D127" s="42">
        <v>0</v>
      </c>
      <c r="E127" s="534">
        <f t="shared" si="2"/>
        <v>0</v>
      </c>
      <c r="F127" s="468"/>
      <c r="G127" s="468"/>
    </row>
    <row r="128" spans="1:7" s="467" customFormat="1" ht="13.5" customHeight="1" x14ac:dyDescent="0.2">
      <c r="A128" s="528">
        <v>4222</v>
      </c>
      <c r="B128" s="483" t="s">
        <v>17</v>
      </c>
      <c r="C128" s="424">
        <v>4500</v>
      </c>
      <c r="D128" s="42">
        <v>0</v>
      </c>
      <c r="E128" s="534">
        <f t="shared" si="2"/>
        <v>0</v>
      </c>
      <c r="F128" s="468"/>
      <c r="G128" s="468"/>
    </row>
    <row r="129" spans="1:7" s="467" customFormat="1" ht="13.5" customHeight="1" x14ac:dyDescent="0.2">
      <c r="A129" s="528">
        <v>4223</v>
      </c>
      <c r="B129" s="483" t="s">
        <v>43</v>
      </c>
      <c r="C129" s="424">
        <v>4500</v>
      </c>
      <c r="D129" s="42">
        <v>0</v>
      </c>
      <c r="E129" s="534">
        <f t="shared" si="2"/>
        <v>0</v>
      </c>
      <c r="F129" s="468"/>
      <c r="G129" s="468"/>
    </row>
    <row r="130" spans="1:7" ht="13.35" customHeight="1" x14ac:dyDescent="0.2">
      <c r="A130" s="500"/>
      <c r="B130" s="500"/>
      <c r="C130" s="424"/>
      <c r="D130" s="424"/>
      <c r="E130" s="524"/>
    </row>
    <row r="131" spans="1:7" ht="14.25" customHeight="1" x14ac:dyDescent="0.2">
      <c r="A131" s="499" t="s">
        <v>631</v>
      </c>
      <c r="B131" s="499" t="s">
        <v>630</v>
      </c>
      <c r="C131" s="422">
        <v>27000</v>
      </c>
      <c r="D131" s="422">
        <v>0</v>
      </c>
      <c r="E131" s="524">
        <f t="shared" si="2"/>
        <v>0</v>
      </c>
    </row>
    <row r="132" spans="1:7" s="498" customFormat="1" ht="14.25" customHeight="1" x14ac:dyDescent="0.2">
      <c r="A132" s="526">
        <v>4</v>
      </c>
      <c r="B132" s="497" t="s">
        <v>75</v>
      </c>
      <c r="C132" s="422">
        <v>27000</v>
      </c>
      <c r="D132" s="422">
        <v>0</v>
      </c>
      <c r="E132" s="524">
        <f t="shared" si="2"/>
        <v>0</v>
      </c>
      <c r="F132" s="494"/>
      <c r="G132" s="494"/>
    </row>
    <row r="133" spans="1:7" s="498" customFormat="1" ht="14.25" customHeight="1" x14ac:dyDescent="0.2">
      <c r="A133" s="526">
        <v>41</v>
      </c>
      <c r="B133" s="499" t="s">
        <v>98</v>
      </c>
      <c r="C133" s="422">
        <v>4500</v>
      </c>
      <c r="D133" s="422">
        <v>0</v>
      </c>
      <c r="E133" s="524">
        <f t="shared" si="2"/>
        <v>0</v>
      </c>
      <c r="F133" s="494"/>
      <c r="G133" s="494"/>
    </row>
    <row r="134" spans="1:7" s="467" customFormat="1" ht="14.25" customHeight="1" x14ac:dyDescent="0.2">
      <c r="A134" s="499">
        <v>412</v>
      </c>
      <c r="B134" s="499" t="s">
        <v>99</v>
      </c>
      <c r="C134" s="424">
        <v>4500</v>
      </c>
      <c r="D134" s="424">
        <v>0</v>
      </c>
      <c r="E134" s="524">
        <f t="shared" si="2"/>
        <v>0</v>
      </c>
      <c r="F134" s="468"/>
      <c r="G134" s="468"/>
    </row>
    <row r="135" spans="1:7" s="467" customFormat="1" ht="13.5" customHeight="1" x14ac:dyDescent="0.2">
      <c r="A135" s="528">
        <v>4123</v>
      </c>
      <c r="B135" s="483" t="s">
        <v>97</v>
      </c>
      <c r="C135" s="424">
        <v>4500</v>
      </c>
      <c r="D135" s="42">
        <v>0</v>
      </c>
      <c r="E135" s="534">
        <f t="shared" si="2"/>
        <v>0</v>
      </c>
      <c r="F135" s="468"/>
      <c r="G135" s="468"/>
    </row>
    <row r="136" spans="1:7" s="498" customFormat="1" ht="14.25" customHeight="1" x14ac:dyDescent="0.2">
      <c r="A136" s="526">
        <v>42</v>
      </c>
      <c r="B136" s="499" t="s">
        <v>13</v>
      </c>
      <c r="C136" s="422">
        <v>22500</v>
      </c>
      <c r="D136" s="422">
        <v>0</v>
      </c>
      <c r="E136" s="524">
        <f t="shared" si="2"/>
        <v>0</v>
      </c>
      <c r="F136" s="494"/>
      <c r="G136" s="494"/>
    </row>
    <row r="137" spans="1:7" s="467" customFormat="1" ht="14.25" customHeight="1" x14ac:dyDescent="0.2">
      <c r="A137" s="499">
        <v>426</v>
      </c>
      <c r="B137" s="499" t="s">
        <v>20</v>
      </c>
      <c r="C137" s="422">
        <v>22500</v>
      </c>
      <c r="D137" s="422">
        <v>0</v>
      </c>
      <c r="E137" s="524">
        <f t="shared" si="2"/>
        <v>0</v>
      </c>
      <c r="F137" s="468"/>
      <c r="G137" s="468"/>
    </row>
    <row r="138" spans="1:7" s="467" customFormat="1" ht="13.5" customHeight="1" x14ac:dyDescent="0.2">
      <c r="A138" s="528">
        <v>4262</v>
      </c>
      <c r="B138" s="483" t="s">
        <v>0</v>
      </c>
      <c r="C138" s="424">
        <v>22500</v>
      </c>
      <c r="D138" s="42">
        <v>0</v>
      </c>
      <c r="E138" s="534">
        <f t="shared" si="2"/>
        <v>0</v>
      </c>
      <c r="F138" s="468"/>
      <c r="G138" s="468"/>
    </row>
    <row r="139" spans="1:7" ht="14.25" customHeight="1" x14ac:dyDescent="0.2">
      <c r="A139" s="527"/>
      <c r="B139" s="504"/>
      <c r="C139" s="424"/>
      <c r="D139" s="424"/>
      <c r="E139" s="524"/>
    </row>
    <row r="140" spans="1:7" s="498" customFormat="1" ht="13.35" customHeight="1" x14ac:dyDescent="0.2">
      <c r="A140" s="531"/>
      <c r="B140" s="511" t="s">
        <v>92</v>
      </c>
      <c r="C140" s="460">
        <v>334254.74900000001</v>
      </c>
      <c r="D140" s="460">
        <v>359543.09349999996</v>
      </c>
      <c r="E140" s="524">
        <f t="shared" ref="E140:E169" si="3">+D140/C140*100</f>
        <v>107.56559019001402</v>
      </c>
      <c r="F140" s="494"/>
      <c r="G140" s="494"/>
    </row>
    <row r="141" spans="1:7" s="498" customFormat="1" ht="13.35" customHeight="1" x14ac:dyDescent="0.2">
      <c r="A141" s="531"/>
      <c r="B141" s="512"/>
      <c r="C141" s="460"/>
      <c r="D141" s="460"/>
      <c r="E141" s="524"/>
      <c r="F141" s="494"/>
      <c r="G141" s="494"/>
    </row>
    <row r="142" spans="1:7" s="498" customFormat="1" ht="26.25" customHeight="1" x14ac:dyDescent="0.2">
      <c r="A142" s="525">
        <v>103</v>
      </c>
      <c r="B142" s="482" t="s">
        <v>448</v>
      </c>
      <c r="C142" s="422">
        <v>334254.74900000001</v>
      </c>
      <c r="D142" s="422">
        <v>359543.09349999996</v>
      </c>
      <c r="E142" s="524">
        <f t="shared" si="3"/>
        <v>107.56559019001402</v>
      </c>
      <c r="F142" s="494"/>
      <c r="G142" s="494"/>
    </row>
    <row r="143" spans="1:7" ht="14.25" customHeight="1" x14ac:dyDescent="0.2">
      <c r="A143" s="500"/>
      <c r="B143" s="500"/>
      <c r="C143" s="424"/>
      <c r="D143" s="424"/>
      <c r="E143" s="524"/>
    </row>
    <row r="144" spans="1:7" s="498" customFormat="1" ht="14.25" customHeight="1" x14ac:dyDescent="0.2">
      <c r="A144" s="526" t="s">
        <v>447</v>
      </c>
      <c r="B144" s="496" t="s">
        <v>446</v>
      </c>
      <c r="C144" s="460">
        <v>329379.74900000001</v>
      </c>
      <c r="D144" s="460">
        <v>359543.09349999996</v>
      </c>
      <c r="E144" s="524">
        <f t="shared" si="3"/>
        <v>109.15761961431332</v>
      </c>
      <c r="F144" s="494"/>
      <c r="G144" s="494"/>
    </row>
    <row r="145" spans="1:7" s="498" customFormat="1" ht="14.25" customHeight="1" x14ac:dyDescent="0.2">
      <c r="A145" s="526">
        <v>3</v>
      </c>
      <c r="B145" s="497" t="s">
        <v>68</v>
      </c>
      <c r="C145" s="422">
        <v>322879.74900000001</v>
      </c>
      <c r="D145" s="422">
        <v>359543.09349999996</v>
      </c>
      <c r="E145" s="524">
        <f t="shared" si="3"/>
        <v>111.35510809010198</v>
      </c>
      <c r="F145" s="494"/>
      <c r="G145" s="494"/>
    </row>
    <row r="146" spans="1:7" s="498" customFormat="1" ht="14.25" customHeight="1" x14ac:dyDescent="0.2">
      <c r="A146" s="526">
        <v>31</v>
      </c>
      <c r="B146" s="499" t="s">
        <v>44</v>
      </c>
      <c r="C146" s="422">
        <v>238779.01200000002</v>
      </c>
      <c r="D146" s="422">
        <v>248232.65399999998</v>
      </c>
      <c r="E146" s="524">
        <f t="shared" si="3"/>
        <v>103.9591595261312</v>
      </c>
      <c r="F146" s="494"/>
      <c r="G146" s="494"/>
    </row>
    <row r="147" spans="1:7" s="467" customFormat="1" ht="14.25" customHeight="1" x14ac:dyDescent="0.2">
      <c r="A147" s="499">
        <v>311</v>
      </c>
      <c r="B147" s="499" t="s">
        <v>445</v>
      </c>
      <c r="C147" s="422">
        <v>191447.11200000002</v>
      </c>
      <c r="D147" s="422">
        <v>156986.924</v>
      </c>
      <c r="E147" s="524">
        <f t="shared" si="3"/>
        <v>82.000152606115037</v>
      </c>
      <c r="F147" s="468"/>
      <c r="G147" s="468"/>
    </row>
    <row r="148" spans="1:7" s="467" customFormat="1" ht="13.5" customHeight="1" x14ac:dyDescent="0.2">
      <c r="A148" s="528">
        <v>3111</v>
      </c>
      <c r="B148" s="483" t="s">
        <v>45</v>
      </c>
      <c r="C148" s="424">
        <v>191447.11200000002</v>
      </c>
      <c r="D148" s="42">
        <v>156986.924</v>
      </c>
      <c r="E148" s="534">
        <f t="shared" si="3"/>
        <v>82.000152606115037</v>
      </c>
      <c r="F148" s="468"/>
      <c r="G148" s="468"/>
    </row>
    <row r="149" spans="1:7" s="467" customFormat="1" ht="14.25" customHeight="1" x14ac:dyDescent="0.2">
      <c r="A149" s="499">
        <v>312</v>
      </c>
      <c r="B149" s="499" t="s">
        <v>46</v>
      </c>
      <c r="C149" s="422">
        <v>9018.9000000000015</v>
      </c>
      <c r="D149" s="422">
        <v>12322.710500000001</v>
      </c>
      <c r="E149" s="524">
        <f t="shared" si="3"/>
        <v>136.63207819135371</v>
      </c>
      <c r="F149" s="468"/>
      <c r="G149" s="468"/>
    </row>
    <row r="150" spans="1:7" s="467" customFormat="1" ht="13.5" customHeight="1" x14ac:dyDescent="0.2">
      <c r="A150" s="528">
        <v>3121</v>
      </c>
      <c r="B150" s="483" t="s">
        <v>46</v>
      </c>
      <c r="C150" s="424">
        <v>9018.9000000000015</v>
      </c>
      <c r="D150" s="42">
        <v>12322.710500000001</v>
      </c>
      <c r="E150" s="534">
        <f t="shared" si="3"/>
        <v>136.63207819135371</v>
      </c>
      <c r="F150" s="468"/>
      <c r="G150" s="468"/>
    </row>
    <row r="151" spans="1:7" s="467" customFormat="1" ht="15.75" customHeight="1" x14ac:dyDescent="0.2">
      <c r="A151" s="499">
        <v>313</v>
      </c>
      <c r="B151" s="499" t="s">
        <v>47</v>
      </c>
      <c r="C151" s="422">
        <v>38313</v>
      </c>
      <c r="D151" s="422">
        <v>78923.019500000009</v>
      </c>
      <c r="E151" s="524">
        <f t="shared" si="3"/>
        <v>205.99540495393208</v>
      </c>
      <c r="F151" s="468"/>
      <c r="G151" s="468"/>
    </row>
    <row r="152" spans="1:7" s="467" customFormat="1" ht="13.5" customHeight="1" x14ac:dyDescent="0.2">
      <c r="A152" s="528">
        <v>3131</v>
      </c>
      <c r="B152" s="483" t="s">
        <v>113</v>
      </c>
      <c r="C152" s="424">
        <v>0</v>
      </c>
      <c r="D152" s="42">
        <v>49095.912000000011</v>
      </c>
      <c r="E152" s="534"/>
      <c r="F152" s="468"/>
      <c r="G152" s="468"/>
    </row>
    <row r="153" spans="1:7" s="467" customFormat="1" ht="13.5" customHeight="1" x14ac:dyDescent="0.2">
      <c r="A153" s="528">
        <v>3132</v>
      </c>
      <c r="B153" s="483" t="s">
        <v>82</v>
      </c>
      <c r="C153" s="424">
        <v>32571</v>
      </c>
      <c r="D153" s="42">
        <v>29827.107500000002</v>
      </c>
      <c r="E153" s="534">
        <f t="shared" si="3"/>
        <v>91.575657793742906</v>
      </c>
      <c r="F153" s="468"/>
      <c r="G153" s="468"/>
    </row>
    <row r="154" spans="1:7" s="467" customFormat="1" ht="13.5" customHeight="1" x14ac:dyDescent="0.2">
      <c r="A154" s="528">
        <v>3133</v>
      </c>
      <c r="B154" s="483" t="s">
        <v>83</v>
      </c>
      <c r="C154" s="424">
        <v>5742</v>
      </c>
      <c r="D154" s="42">
        <v>0</v>
      </c>
      <c r="E154" s="534">
        <f t="shared" si="3"/>
        <v>0</v>
      </c>
      <c r="F154" s="468"/>
      <c r="G154" s="468"/>
    </row>
    <row r="155" spans="1:7" s="498" customFormat="1" ht="14.25" customHeight="1" x14ac:dyDescent="0.2">
      <c r="A155" s="526">
        <v>32</v>
      </c>
      <c r="B155" s="499" t="s">
        <v>1</v>
      </c>
      <c r="C155" s="422">
        <v>81092.077000000005</v>
      </c>
      <c r="D155" s="422">
        <v>102560.5245</v>
      </c>
      <c r="E155" s="524">
        <f t="shared" si="3"/>
        <v>126.47416158794402</v>
      </c>
      <c r="F155" s="494"/>
      <c r="G155" s="494"/>
    </row>
    <row r="156" spans="1:7" s="467" customFormat="1" ht="14.25" customHeight="1" x14ac:dyDescent="0.2">
      <c r="A156" s="499">
        <v>321</v>
      </c>
      <c r="B156" s="501" t="s">
        <v>5</v>
      </c>
      <c r="C156" s="422">
        <v>20060.103000000003</v>
      </c>
      <c r="D156" s="422">
        <v>17005.701999999997</v>
      </c>
      <c r="E156" s="524">
        <f t="shared" si="3"/>
        <v>84.773752158700262</v>
      </c>
      <c r="F156" s="468"/>
      <c r="G156" s="468"/>
    </row>
    <row r="157" spans="1:7" s="467" customFormat="1" ht="13.5" customHeight="1" x14ac:dyDescent="0.2">
      <c r="A157" s="528">
        <v>3211</v>
      </c>
      <c r="B157" s="483" t="s">
        <v>48</v>
      </c>
      <c r="C157" s="424">
        <v>4809.6080000000002</v>
      </c>
      <c r="D157" s="42">
        <v>11225.218499999999</v>
      </c>
      <c r="E157" s="534">
        <f t="shared" si="3"/>
        <v>233.39154667074737</v>
      </c>
      <c r="F157" s="468"/>
      <c r="G157" s="468"/>
    </row>
    <row r="158" spans="1:7" s="467" customFormat="1" ht="13.5" customHeight="1" x14ac:dyDescent="0.2">
      <c r="A158" s="528">
        <v>3212</v>
      </c>
      <c r="B158" s="483" t="s">
        <v>49</v>
      </c>
      <c r="C158" s="424">
        <v>9333.9150000000009</v>
      </c>
      <c r="D158" s="42">
        <v>3530.42</v>
      </c>
      <c r="E158" s="534">
        <f t="shared" si="3"/>
        <v>37.823571352428218</v>
      </c>
      <c r="F158" s="468"/>
      <c r="G158" s="468"/>
    </row>
    <row r="159" spans="1:7" s="467" customFormat="1" ht="13.5" customHeight="1" x14ac:dyDescent="0.2">
      <c r="A159" s="528" t="s">
        <v>3</v>
      </c>
      <c r="B159" s="483" t="s">
        <v>4</v>
      </c>
      <c r="C159" s="424">
        <v>5916.58</v>
      </c>
      <c r="D159" s="42">
        <v>2250.0635000000002</v>
      </c>
      <c r="E159" s="534">
        <f t="shared" si="3"/>
        <v>38.029799309736376</v>
      </c>
      <c r="F159" s="468"/>
      <c r="G159" s="468"/>
    </row>
    <row r="160" spans="1:7" s="467" customFormat="1" ht="14.25" customHeight="1" x14ac:dyDescent="0.2">
      <c r="A160" s="499">
        <v>322</v>
      </c>
      <c r="B160" s="499" t="s">
        <v>50</v>
      </c>
      <c r="C160" s="422">
        <v>10086.219999999999</v>
      </c>
      <c r="D160" s="422">
        <v>10170.848</v>
      </c>
      <c r="E160" s="524">
        <f t="shared" si="3"/>
        <v>100.8390457475645</v>
      </c>
      <c r="F160" s="468"/>
      <c r="G160" s="468"/>
    </row>
    <row r="161" spans="1:7" s="467" customFormat="1" ht="13.5" customHeight="1" x14ac:dyDescent="0.2">
      <c r="A161" s="528">
        <v>3221</v>
      </c>
      <c r="B161" s="483" t="s">
        <v>51</v>
      </c>
      <c r="C161" s="424">
        <v>3200.5450000000001</v>
      </c>
      <c r="D161" s="42">
        <v>5168.0429999999997</v>
      </c>
      <c r="E161" s="534">
        <f t="shared" si="3"/>
        <v>161.47384273615899</v>
      </c>
      <c r="F161" s="468"/>
      <c r="G161" s="468"/>
    </row>
    <row r="162" spans="1:7" s="467" customFormat="1" ht="13.5" customHeight="1" x14ac:dyDescent="0.2">
      <c r="A162" s="528">
        <v>3223</v>
      </c>
      <c r="B162" s="483" t="s">
        <v>52</v>
      </c>
      <c r="C162" s="424">
        <v>6375.625</v>
      </c>
      <c r="D162" s="42">
        <v>4605.9144999999999</v>
      </c>
      <c r="E162" s="534">
        <f t="shared" si="3"/>
        <v>72.242556612096848</v>
      </c>
      <c r="F162" s="468"/>
      <c r="G162" s="468"/>
    </row>
    <row r="163" spans="1:7" s="467" customFormat="1" ht="13.5" customHeight="1" x14ac:dyDescent="0.2">
      <c r="A163" s="528" t="s">
        <v>6</v>
      </c>
      <c r="B163" s="483" t="s">
        <v>7</v>
      </c>
      <c r="C163" s="424">
        <v>510.05</v>
      </c>
      <c r="D163" s="42">
        <v>396.89050000000003</v>
      </c>
      <c r="E163" s="534">
        <f t="shared" si="3"/>
        <v>77.814037839427513</v>
      </c>
      <c r="F163" s="468"/>
      <c r="G163" s="468"/>
    </row>
    <row r="164" spans="1:7" s="467" customFormat="1" ht="14.25" customHeight="1" x14ac:dyDescent="0.2">
      <c r="A164" s="499">
        <v>323</v>
      </c>
      <c r="B164" s="503" t="s">
        <v>8</v>
      </c>
      <c r="C164" s="422">
        <v>45069.927499999998</v>
      </c>
      <c r="D164" s="422">
        <v>52707.243000000002</v>
      </c>
      <c r="E164" s="524">
        <f t="shared" si="3"/>
        <v>116.94547988789199</v>
      </c>
      <c r="F164" s="468"/>
      <c r="G164" s="468"/>
    </row>
    <row r="165" spans="1:7" s="467" customFormat="1" ht="13.5" customHeight="1" x14ac:dyDescent="0.2">
      <c r="A165" s="528">
        <v>3231</v>
      </c>
      <c r="B165" s="483" t="s">
        <v>53</v>
      </c>
      <c r="C165" s="424">
        <v>3315.3250000000003</v>
      </c>
      <c r="D165" s="42">
        <v>4832.1465000000007</v>
      </c>
      <c r="E165" s="534">
        <f t="shared" si="3"/>
        <v>145.75181920324553</v>
      </c>
      <c r="F165" s="468"/>
      <c r="G165" s="468"/>
    </row>
    <row r="166" spans="1:7" s="467" customFormat="1" ht="13.5" customHeight="1" x14ac:dyDescent="0.2">
      <c r="A166" s="528">
        <v>3232</v>
      </c>
      <c r="B166" s="483" t="s">
        <v>9</v>
      </c>
      <c r="C166" s="424">
        <v>1530.15</v>
      </c>
      <c r="D166" s="42">
        <v>4429.0069999999996</v>
      </c>
      <c r="E166" s="534">
        <f t="shared" si="3"/>
        <v>289.44920432637321</v>
      </c>
      <c r="F166" s="468"/>
      <c r="G166" s="468"/>
    </row>
    <row r="167" spans="1:7" s="467" customFormat="1" ht="13.5" customHeight="1" x14ac:dyDescent="0.2">
      <c r="A167" s="528">
        <v>3233</v>
      </c>
      <c r="B167" s="483" t="s">
        <v>81</v>
      </c>
      <c r="C167" s="424">
        <v>1020.1</v>
      </c>
      <c r="D167" s="42">
        <v>1430.7745</v>
      </c>
      <c r="E167" s="534">
        <f t="shared" si="3"/>
        <v>140.25825899421625</v>
      </c>
      <c r="F167" s="468"/>
      <c r="G167" s="468"/>
    </row>
    <row r="168" spans="1:7" s="467" customFormat="1" ht="13.5" customHeight="1" x14ac:dyDescent="0.2">
      <c r="A168" s="528">
        <v>3234</v>
      </c>
      <c r="B168" s="483" t="s">
        <v>54</v>
      </c>
      <c r="C168" s="424">
        <v>9180.9</v>
      </c>
      <c r="D168" s="42">
        <v>6000.5929999999998</v>
      </c>
      <c r="E168" s="534">
        <f t="shared" si="3"/>
        <v>65.359529022209145</v>
      </c>
      <c r="F168" s="468"/>
      <c r="G168" s="468"/>
    </row>
    <row r="169" spans="1:7" s="467" customFormat="1" ht="13.5" customHeight="1" x14ac:dyDescent="0.2">
      <c r="A169" s="528">
        <v>3235</v>
      </c>
      <c r="B169" s="483" t="s">
        <v>55</v>
      </c>
      <c r="C169" s="424">
        <v>3825.125</v>
      </c>
      <c r="D169" s="42">
        <v>2205.5660000000003</v>
      </c>
      <c r="E169" s="534">
        <f t="shared" si="3"/>
        <v>57.659971896343265</v>
      </c>
      <c r="F169" s="468"/>
      <c r="G169" s="468"/>
    </row>
    <row r="170" spans="1:7" s="467" customFormat="1" ht="13.5" customHeight="1" x14ac:dyDescent="0.2">
      <c r="A170" s="528">
        <v>3237</v>
      </c>
      <c r="B170" s="483" t="s">
        <v>10</v>
      </c>
      <c r="C170" s="424">
        <v>12957.227500000001</v>
      </c>
      <c r="D170" s="42">
        <v>15368.771000000001</v>
      </c>
      <c r="E170" s="534">
        <f t="shared" ref="E170:E204" si="4">+D170/C170*100</f>
        <v>118.6115702606904</v>
      </c>
      <c r="F170" s="468"/>
      <c r="G170" s="468"/>
    </row>
    <row r="171" spans="1:7" s="467" customFormat="1" ht="13.5" customHeight="1" x14ac:dyDescent="0.2">
      <c r="A171" s="528">
        <v>3238</v>
      </c>
      <c r="B171" s="483" t="s">
        <v>11</v>
      </c>
      <c r="C171" s="424">
        <v>8140.6</v>
      </c>
      <c r="D171" s="42">
        <v>11230.549000000001</v>
      </c>
      <c r="E171" s="534">
        <f t="shared" si="4"/>
        <v>137.9572635923642</v>
      </c>
      <c r="F171" s="468"/>
      <c r="G171" s="468"/>
    </row>
    <row r="172" spans="1:7" s="467" customFormat="1" ht="13.5" customHeight="1" x14ac:dyDescent="0.2">
      <c r="A172" s="528">
        <v>3239</v>
      </c>
      <c r="B172" s="483" t="s">
        <v>56</v>
      </c>
      <c r="C172" s="424">
        <v>5100.5</v>
      </c>
      <c r="D172" s="42">
        <v>7209.8360000000002</v>
      </c>
      <c r="E172" s="534">
        <f t="shared" si="4"/>
        <v>141.35547495343593</v>
      </c>
      <c r="F172" s="468"/>
      <c r="G172" s="468"/>
    </row>
    <row r="173" spans="1:7" s="467" customFormat="1" ht="14.25" customHeight="1" x14ac:dyDescent="0.2">
      <c r="A173" s="499">
        <v>329</v>
      </c>
      <c r="B173" s="499" t="s">
        <v>57</v>
      </c>
      <c r="C173" s="422">
        <v>5875.8265000000001</v>
      </c>
      <c r="D173" s="422">
        <v>22676.731500000002</v>
      </c>
      <c r="E173" s="524">
        <f t="shared" si="4"/>
        <v>385.93262581868271</v>
      </c>
      <c r="F173" s="468"/>
      <c r="G173" s="468"/>
    </row>
    <row r="174" spans="1:7" s="467" customFormat="1" ht="13.5" customHeight="1" x14ac:dyDescent="0.2">
      <c r="A174" s="528">
        <v>3292</v>
      </c>
      <c r="B174" s="483" t="s">
        <v>58</v>
      </c>
      <c r="C174" s="424">
        <v>505</v>
      </c>
      <c r="D174" s="42">
        <v>304.75850000000003</v>
      </c>
      <c r="E174" s="534">
        <f t="shared" si="4"/>
        <v>60.348217821782178</v>
      </c>
      <c r="F174" s="468"/>
      <c r="G174" s="468"/>
    </row>
    <row r="175" spans="1:7" s="467" customFormat="1" ht="13.5" customHeight="1" x14ac:dyDescent="0.2">
      <c r="A175" s="528">
        <v>3293</v>
      </c>
      <c r="B175" s="483" t="s">
        <v>59</v>
      </c>
      <c r="C175" s="424">
        <v>1275.125</v>
      </c>
      <c r="D175" s="42">
        <v>3488.8245000000002</v>
      </c>
      <c r="E175" s="534">
        <f t="shared" si="4"/>
        <v>273.60646995392608</v>
      </c>
      <c r="F175" s="468"/>
      <c r="G175" s="468"/>
    </row>
    <row r="176" spans="1:7" s="467" customFormat="1" ht="13.5" customHeight="1" x14ac:dyDescent="0.2">
      <c r="A176" s="528">
        <v>3294</v>
      </c>
      <c r="B176" s="483" t="s">
        <v>86</v>
      </c>
      <c r="C176" s="424">
        <v>15.301499999999999</v>
      </c>
      <c r="D176" s="42">
        <v>8795.9660000000003</v>
      </c>
      <c r="E176" s="534">
        <f t="shared" si="4"/>
        <v>57484.338136783983</v>
      </c>
      <c r="F176" s="468"/>
      <c r="G176" s="468"/>
    </row>
    <row r="177" spans="1:7" s="467" customFormat="1" ht="13.5" customHeight="1" x14ac:dyDescent="0.2">
      <c r="A177" s="528">
        <v>3295</v>
      </c>
      <c r="B177" s="483" t="s">
        <v>85</v>
      </c>
      <c r="C177" s="424">
        <v>4080.4</v>
      </c>
      <c r="D177" s="42">
        <v>176.74949999999998</v>
      </c>
      <c r="E177" s="534">
        <f t="shared" si="4"/>
        <v>4.3316709146162129</v>
      </c>
      <c r="F177" s="468"/>
      <c r="G177" s="468"/>
    </row>
    <row r="178" spans="1:7" s="467" customFormat="1" ht="13.5" customHeight="1" x14ac:dyDescent="0.2">
      <c r="A178" s="528">
        <v>3299</v>
      </c>
      <c r="B178" s="483" t="s">
        <v>753</v>
      </c>
      <c r="C178" s="424">
        <v>0</v>
      </c>
      <c r="D178" s="42">
        <v>9910.4330000000009</v>
      </c>
      <c r="E178" s="534"/>
      <c r="F178" s="468"/>
      <c r="G178" s="468"/>
    </row>
    <row r="179" spans="1:7" s="498" customFormat="1" ht="14.25" customHeight="1" x14ac:dyDescent="0.2">
      <c r="A179" s="526">
        <v>34</v>
      </c>
      <c r="B179" s="499" t="s">
        <v>12</v>
      </c>
      <c r="C179" s="422">
        <v>3008.6600000000003</v>
      </c>
      <c r="D179" s="422">
        <v>8749.9150000000009</v>
      </c>
      <c r="E179" s="524">
        <f t="shared" si="4"/>
        <v>290.82432046160085</v>
      </c>
      <c r="F179" s="494"/>
      <c r="G179" s="494"/>
    </row>
    <row r="180" spans="1:7" s="467" customFormat="1" ht="14.25" customHeight="1" x14ac:dyDescent="0.2">
      <c r="A180" s="499">
        <v>343</v>
      </c>
      <c r="B180" s="499" t="s">
        <v>62</v>
      </c>
      <c r="C180" s="422">
        <v>3008.6600000000003</v>
      </c>
      <c r="D180" s="422">
        <v>8749.9150000000009</v>
      </c>
      <c r="E180" s="524">
        <f t="shared" si="4"/>
        <v>290.82432046160085</v>
      </c>
      <c r="F180" s="468"/>
      <c r="G180" s="468"/>
    </row>
    <row r="181" spans="1:7" s="467" customFormat="1" ht="13.5" customHeight="1" x14ac:dyDescent="0.2">
      <c r="A181" s="528">
        <v>3431</v>
      </c>
      <c r="B181" s="483" t="s">
        <v>63</v>
      </c>
      <c r="C181" s="424">
        <v>1638.3600000000001</v>
      </c>
      <c r="D181" s="42">
        <v>1136.5895</v>
      </c>
      <c r="E181" s="534">
        <f t="shared" si="4"/>
        <v>69.373611416294352</v>
      </c>
      <c r="F181" s="468"/>
      <c r="G181" s="468"/>
    </row>
    <row r="182" spans="1:7" s="467" customFormat="1" ht="21.75" customHeight="1" x14ac:dyDescent="0.2">
      <c r="A182" s="528">
        <v>3432</v>
      </c>
      <c r="B182" s="483" t="s">
        <v>84</v>
      </c>
      <c r="C182" s="424">
        <v>915.2</v>
      </c>
      <c r="D182" s="42">
        <v>260.82400000000001</v>
      </c>
      <c r="E182" s="534">
        <f t="shared" si="4"/>
        <v>28.499125874125873</v>
      </c>
      <c r="F182" s="468"/>
      <c r="G182" s="468"/>
    </row>
    <row r="183" spans="1:7" s="467" customFormat="1" ht="13.5" customHeight="1" x14ac:dyDescent="0.2">
      <c r="A183" s="528">
        <v>3433</v>
      </c>
      <c r="B183" s="483" t="s">
        <v>64</v>
      </c>
      <c r="C183" s="424">
        <v>455.1</v>
      </c>
      <c r="D183" s="42">
        <v>127.57400000000001</v>
      </c>
      <c r="E183" s="534">
        <f t="shared" si="4"/>
        <v>28.032080861349158</v>
      </c>
      <c r="F183" s="468"/>
      <c r="G183" s="468"/>
    </row>
    <row r="184" spans="1:7" s="467" customFormat="1" ht="13.5" customHeight="1" x14ac:dyDescent="0.2">
      <c r="A184" s="528">
        <v>3434</v>
      </c>
      <c r="B184" s="483" t="s">
        <v>62</v>
      </c>
      <c r="C184" s="424">
        <v>0</v>
      </c>
      <c r="D184" s="42">
        <v>7224.9274999999998</v>
      </c>
      <c r="E184" s="534"/>
      <c r="F184" s="468"/>
      <c r="G184" s="468"/>
    </row>
    <row r="185" spans="1:7" s="498" customFormat="1" ht="14.25" customHeight="1" x14ac:dyDescent="0.2">
      <c r="A185" s="526">
        <v>38</v>
      </c>
      <c r="B185" s="499" t="s">
        <v>78</v>
      </c>
      <c r="C185" s="422">
        <v>6500</v>
      </c>
      <c r="D185" s="422">
        <v>0</v>
      </c>
      <c r="E185" s="524">
        <f t="shared" si="4"/>
        <v>0</v>
      </c>
      <c r="F185" s="494"/>
      <c r="G185" s="494"/>
    </row>
    <row r="186" spans="1:7" s="467" customFormat="1" ht="14.25" customHeight="1" x14ac:dyDescent="0.2">
      <c r="A186" s="499">
        <v>383</v>
      </c>
      <c r="B186" s="499" t="s">
        <v>91</v>
      </c>
      <c r="C186" s="422">
        <v>6500</v>
      </c>
      <c r="D186" s="422">
        <v>0</v>
      </c>
      <c r="E186" s="524">
        <f t="shared" si="4"/>
        <v>0</v>
      </c>
      <c r="F186" s="468"/>
      <c r="G186" s="468"/>
    </row>
    <row r="187" spans="1:7" s="467" customFormat="1" ht="13.5" customHeight="1" x14ac:dyDescent="0.2">
      <c r="A187" s="528">
        <v>3831</v>
      </c>
      <c r="B187" s="483" t="s">
        <v>153</v>
      </c>
      <c r="C187" s="424">
        <v>6500</v>
      </c>
      <c r="D187" s="42">
        <v>0</v>
      </c>
      <c r="E187" s="534">
        <f t="shared" si="4"/>
        <v>0</v>
      </c>
      <c r="F187" s="468"/>
      <c r="G187" s="468"/>
    </row>
    <row r="188" spans="1:7" x14ac:dyDescent="0.2">
      <c r="E188" s="524"/>
    </row>
    <row r="189" spans="1:7" x14ac:dyDescent="0.2">
      <c r="A189" s="499" t="s">
        <v>130</v>
      </c>
      <c r="B189" s="499" t="s">
        <v>129</v>
      </c>
      <c r="C189" s="422">
        <v>1875</v>
      </c>
      <c r="D189" s="422">
        <v>0</v>
      </c>
      <c r="E189" s="524">
        <f t="shared" si="4"/>
        <v>0</v>
      </c>
    </row>
    <row r="190" spans="1:7" s="498" customFormat="1" ht="14.25" customHeight="1" x14ac:dyDescent="0.2">
      <c r="A190" s="526">
        <v>4</v>
      </c>
      <c r="B190" s="497" t="s">
        <v>75</v>
      </c>
      <c r="C190" s="422">
        <v>1875</v>
      </c>
      <c r="D190" s="422">
        <v>0</v>
      </c>
      <c r="E190" s="524">
        <f t="shared" si="4"/>
        <v>0</v>
      </c>
      <c r="F190" s="494"/>
      <c r="G190" s="494"/>
    </row>
    <row r="191" spans="1:7" s="498" customFormat="1" ht="14.25" customHeight="1" x14ac:dyDescent="0.2">
      <c r="A191" s="526">
        <v>42</v>
      </c>
      <c r="B191" s="499" t="s">
        <v>13</v>
      </c>
      <c r="C191" s="422">
        <v>1875</v>
      </c>
      <c r="D191" s="422">
        <v>0</v>
      </c>
      <c r="E191" s="524">
        <f t="shared" si="4"/>
        <v>0</v>
      </c>
      <c r="F191" s="494"/>
      <c r="G191" s="494"/>
    </row>
    <row r="192" spans="1:7" s="467" customFormat="1" ht="14.25" customHeight="1" x14ac:dyDescent="0.2">
      <c r="A192" s="499">
        <v>422</v>
      </c>
      <c r="B192" s="499" t="s">
        <v>18</v>
      </c>
      <c r="C192" s="422">
        <v>1875</v>
      </c>
      <c r="D192" s="422">
        <v>0</v>
      </c>
      <c r="E192" s="524">
        <f t="shared" si="4"/>
        <v>0</v>
      </c>
      <c r="F192" s="468"/>
      <c r="G192" s="468"/>
    </row>
    <row r="193" spans="1:7" s="467" customFormat="1" ht="13.5" customHeight="1" x14ac:dyDescent="0.2">
      <c r="A193" s="528" t="s">
        <v>14</v>
      </c>
      <c r="B193" s="483" t="s">
        <v>15</v>
      </c>
      <c r="C193" s="424">
        <v>875</v>
      </c>
      <c r="D193" s="42">
        <v>0</v>
      </c>
      <c r="E193" s="534">
        <f t="shared" si="4"/>
        <v>0</v>
      </c>
      <c r="F193" s="468"/>
      <c r="G193" s="468"/>
    </row>
    <row r="194" spans="1:7" s="467" customFormat="1" ht="13.5" customHeight="1" x14ac:dyDescent="0.2">
      <c r="A194" s="528" t="s">
        <v>16</v>
      </c>
      <c r="B194" s="483" t="s">
        <v>17</v>
      </c>
      <c r="C194" s="424">
        <v>500</v>
      </c>
      <c r="D194" s="42">
        <v>0</v>
      </c>
      <c r="E194" s="534">
        <f t="shared" si="4"/>
        <v>0</v>
      </c>
      <c r="F194" s="468"/>
      <c r="G194" s="468"/>
    </row>
    <row r="195" spans="1:7" s="467" customFormat="1" ht="13.5" customHeight="1" x14ac:dyDescent="0.2">
      <c r="A195" s="528">
        <v>4223</v>
      </c>
      <c r="B195" s="483" t="s">
        <v>43</v>
      </c>
      <c r="C195" s="424">
        <v>500</v>
      </c>
      <c r="D195" s="42">
        <v>0</v>
      </c>
      <c r="E195" s="534">
        <f t="shared" si="4"/>
        <v>0</v>
      </c>
      <c r="F195" s="468"/>
      <c r="G195" s="468"/>
    </row>
    <row r="196" spans="1:7" x14ac:dyDescent="0.2">
      <c r="A196" s="500"/>
      <c r="B196" s="502"/>
      <c r="E196" s="524"/>
    </row>
    <row r="197" spans="1:7" x14ac:dyDescent="0.2">
      <c r="A197" s="499" t="s">
        <v>125</v>
      </c>
      <c r="B197" s="499" t="s">
        <v>124</v>
      </c>
      <c r="C197" s="422">
        <v>3000</v>
      </c>
      <c r="D197" s="422">
        <v>0</v>
      </c>
      <c r="E197" s="524">
        <f t="shared" si="4"/>
        <v>0</v>
      </c>
    </row>
    <row r="198" spans="1:7" s="498" customFormat="1" ht="14.25" customHeight="1" x14ac:dyDescent="0.2">
      <c r="A198" s="526">
        <v>4</v>
      </c>
      <c r="B198" s="497" t="s">
        <v>75</v>
      </c>
      <c r="C198" s="422">
        <v>3000</v>
      </c>
      <c r="D198" s="422">
        <v>0</v>
      </c>
      <c r="E198" s="524">
        <f t="shared" si="4"/>
        <v>0</v>
      </c>
      <c r="F198" s="494"/>
      <c r="G198" s="494"/>
    </row>
    <row r="199" spans="1:7" s="498" customFormat="1" ht="14.25" customHeight="1" x14ac:dyDescent="0.2">
      <c r="A199" s="499">
        <v>41</v>
      </c>
      <c r="B199" s="499" t="s">
        <v>98</v>
      </c>
      <c r="C199" s="422">
        <v>500</v>
      </c>
      <c r="D199" s="422">
        <v>0</v>
      </c>
      <c r="E199" s="524">
        <f t="shared" si="4"/>
        <v>0</v>
      </c>
      <c r="F199" s="494"/>
      <c r="G199" s="494"/>
    </row>
    <row r="200" spans="1:7" s="467" customFormat="1" ht="14.25" customHeight="1" x14ac:dyDescent="0.2">
      <c r="A200" s="499">
        <v>412</v>
      </c>
      <c r="B200" s="499" t="s">
        <v>99</v>
      </c>
      <c r="C200" s="422">
        <v>500</v>
      </c>
      <c r="D200" s="422">
        <v>0</v>
      </c>
      <c r="E200" s="524">
        <f t="shared" si="4"/>
        <v>0</v>
      </c>
      <c r="F200" s="468"/>
      <c r="G200" s="468"/>
    </row>
    <row r="201" spans="1:7" s="467" customFormat="1" ht="13.5" customHeight="1" x14ac:dyDescent="0.2">
      <c r="A201" s="528">
        <v>4123</v>
      </c>
      <c r="B201" s="483" t="s">
        <v>97</v>
      </c>
      <c r="C201" s="424">
        <v>500</v>
      </c>
      <c r="D201" s="42">
        <v>0</v>
      </c>
      <c r="E201" s="534">
        <f t="shared" si="4"/>
        <v>0</v>
      </c>
      <c r="F201" s="468"/>
      <c r="G201" s="468"/>
    </row>
    <row r="202" spans="1:7" s="498" customFormat="1" ht="14.25" customHeight="1" x14ac:dyDescent="0.2">
      <c r="A202" s="526">
        <v>42</v>
      </c>
      <c r="B202" s="499" t="s">
        <v>13</v>
      </c>
      <c r="C202" s="422">
        <v>2500</v>
      </c>
      <c r="D202" s="422">
        <v>0</v>
      </c>
      <c r="E202" s="524">
        <f t="shared" si="4"/>
        <v>0</v>
      </c>
      <c r="F202" s="494"/>
      <c r="G202" s="494"/>
    </row>
    <row r="203" spans="1:7" s="467" customFormat="1" ht="14.25" customHeight="1" x14ac:dyDescent="0.2">
      <c r="A203" s="499">
        <v>426</v>
      </c>
      <c r="B203" s="499" t="s">
        <v>20</v>
      </c>
      <c r="C203" s="422">
        <v>2500</v>
      </c>
      <c r="D203" s="422">
        <v>0</v>
      </c>
      <c r="E203" s="524">
        <f t="shared" si="4"/>
        <v>0</v>
      </c>
      <c r="F203" s="468"/>
      <c r="G203" s="468"/>
    </row>
    <row r="204" spans="1:7" s="467" customFormat="1" ht="13.5" customHeight="1" x14ac:dyDescent="0.2">
      <c r="A204" s="528" t="s">
        <v>122</v>
      </c>
      <c r="B204" s="483" t="s">
        <v>0</v>
      </c>
      <c r="C204" s="424">
        <v>2500</v>
      </c>
      <c r="D204" s="42">
        <v>0</v>
      </c>
      <c r="E204" s="534">
        <f t="shared" si="4"/>
        <v>0</v>
      </c>
      <c r="F204" s="468"/>
      <c r="G204" s="468"/>
    </row>
    <row r="205" spans="1:7" x14ac:dyDescent="0.2">
      <c r="E205" s="524"/>
    </row>
    <row r="206" spans="1:7" x14ac:dyDescent="0.2">
      <c r="E206" s="524"/>
    </row>
    <row r="207" spans="1:7" x14ac:dyDescent="0.2">
      <c r="E207" s="524"/>
    </row>
    <row r="208" spans="1:7" x14ac:dyDescent="0.2">
      <c r="E208" s="524"/>
    </row>
    <row r="209" spans="5:5" x14ac:dyDescent="0.2">
      <c r="E209" s="524"/>
    </row>
    <row r="210" spans="5:5" x14ac:dyDescent="0.2">
      <c r="E210" s="524"/>
    </row>
    <row r="211" spans="5:5" x14ac:dyDescent="0.2">
      <c r="E211" s="524"/>
    </row>
    <row r="212" spans="5:5" x14ac:dyDescent="0.2">
      <c r="E212" s="524"/>
    </row>
    <row r="213" spans="5:5" x14ac:dyDescent="0.2">
      <c r="E213" s="524"/>
    </row>
    <row r="214" spans="5:5" x14ac:dyDescent="0.2">
      <c r="E214" s="524"/>
    </row>
    <row r="215" spans="5:5" x14ac:dyDescent="0.2">
      <c r="E215" s="524"/>
    </row>
    <row r="216" spans="5:5" x14ac:dyDescent="0.2">
      <c r="E216" s="524"/>
    </row>
    <row r="217" spans="5:5" x14ac:dyDescent="0.2">
      <c r="E217" s="524"/>
    </row>
    <row r="218" spans="5:5" x14ac:dyDescent="0.2">
      <c r="E218" s="524"/>
    </row>
    <row r="219" spans="5:5" x14ac:dyDescent="0.2">
      <c r="E219" s="524"/>
    </row>
    <row r="220" spans="5:5" x14ac:dyDescent="0.2">
      <c r="E220" s="524"/>
    </row>
    <row r="221" spans="5:5" x14ac:dyDescent="0.2">
      <c r="E221" s="524"/>
    </row>
    <row r="222" spans="5:5" x14ac:dyDescent="0.2">
      <c r="E222" s="524"/>
    </row>
    <row r="223" spans="5:5" x14ac:dyDescent="0.2">
      <c r="E223" s="524"/>
    </row>
    <row r="224" spans="5:5" x14ac:dyDescent="0.2">
      <c r="E224" s="524"/>
    </row>
    <row r="225" spans="5:5" x14ac:dyDescent="0.2">
      <c r="E225" s="524"/>
    </row>
    <row r="226" spans="5:5" x14ac:dyDescent="0.2">
      <c r="E226" s="524"/>
    </row>
    <row r="227" spans="5:5" x14ac:dyDescent="0.2">
      <c r="E227" s="524"/>
    </row>
    <row r="228" spans="5:5" x14ac:dyDescent="0.2">
      <c r="E228" s="524"/>
    </row>
    <row r="229" spans="5:5" x14ac:dyDescent="0.2">
      <c r="E229" s="524"/>
    </row>
    <row r="230" spans="5:5" x14ac:dyDescent="0.2">
      <c r="E230" s="524"/>
    </row>
    <row r="231" spans="5:5" x14ac:dyDescent="0.2">
      <c r="E231" s="524"/>
    </row>
    <row r="232" spans="5:5" x14ac:dyDescent="0.2">
      <c r="E232" s="524"/>
    </row>
    <row r="233" spans="5:5" x14ac:dyDescent="0.2">
      <c r="E233" s="524"/>
    </row>
    <row r="234" spans="5:5" x14ac:dyDescent="0.2">
      <c r="E234" s="524"/>
    </row>
    <row r="235" spans="5:5" x14ac:dyDescent="0.2">
      <c r="E235" s="524"/>
    </row>
    <row r="236" spans="5:5" x14ac:dyDescent="0.2">
      <c r="E236" s="524"/>
    </row>
    <row r="237" spans="5:5" x14ac:dyDescent="0.2">
      <c r="E237" s="524"/>
    </row>
    <row r="238" spans="5:5" x14ac:dyDescent="0.2">
      <c r="E238" s="524"/>
    </row>
    <row r="239" spans="5:5" x14ac:dyDescent="0.2">
      <c r="E239" s="524"/>
    </row>
    <row r="240" spans="5:5" x14ac:dyDescent="0.2">
      <c r="E240" s="524"/>
    </row>
    <row r="241" spans="5:5" x14ac:dyDescent="0.2">
      <c r="E241" s="524"/>
    </row>
    <row r="242" spans="5:5" x14ac:dyDescent="0.2">
      <c r="E242" s="524"/>
    </row>
    <row r="243" spans="5:5" x14ac:dyDescent="0.2">
      <c r="E243" s="524"/>
    </row>
    <row r="244" spans="5:5" x14ac:dyDescent="0.2">
      <c r="E244" s="524"/>
    </row>
    <row r="245" spans="5:5" x14ac:dyDescent="0.2">
      <c r="E245" s="524"/>
    </row>
    <row r="246" spans="5:5" x14ac:dyDescent="0.2">
      <c r="E246" s="524"/>
    </row>
    <row r="247" spans="5:5" x14ac:dyDescent="0.2">
      <c r="E247" s="524"/>
    </row>
    <row r="248" spans="5:5" x14ac:dyDescent="0.2">
      <c r="E248" s="524"/>
    </row>
    <row r="249" spans="5:5" x14ac:dyDescent="0.2">
      <c r="E249" s="524"/>
    </row>
    <row r="250" spans="5:5" x14ac:dyDescent="0.2">
      <c r="E250" s="524"/>
    </row>
    <row r="251" spans="5:5" x14ac:dyDescent="0.2">
      <c r="E251" s="524"/>
    </row>
    <row r="252" spans="5:5" x14ac:dyDescent="0.2">
      <c r="E252" s="524"/>
    </row>
    <row r="253" spans="5:5" x14ac:dyDescent="0.2">
      <c r="E253" s="524"/>
    </row>
    <row r="254" spans="5:5" x14ac:dyDescent="0.2">
      <c r="E254" s="524"/>
    </row>
    <row r="255" spans="5:5" x14ac:dyDescent="0.2">
      <c r="E255" s="524"/>
    </row>
    <row r="256" spans="5:5" x14ac:dyDescent="0.2">
      <c r="E256" s="524"/>
    </row>
    <row r="257" spans="1:5" x14ac:dyDescent="0.2">
      <c r="E257" s="524"/>
    </row>
    <row r="258" spans="1:5" x14ac:dyDescent="0.2">
      <c r="E258" s="524"/>
    </row>
    <row r="259" spans="1:5" x14ac:dyDescent="0.2">
      <c r="A259" s="532"/>
      <c r="B259" s="533"/>
      <c r="E259" s="524"/>
    </row>
    <row r="260" spans="1:5" x14ac:dyDescent="0.2">
      <c r="E260" s="524"/>
    </row>
    <row r="261" spans="1:5" x14ac:dyDescent="0.2">
      <c r="E261" s="524"/>
    </row>
    <row r="262" spans="1:5" x14ac:dyDescent="0.2">
      <c r="E262" s="524"/>
    </row>
    <row r="263" spans="1:5" x14ac:dyDescent="0.2">
      <c r="E263" s="524"/>
    </row>
    <row r="264" spans="1:5" x14ac:dyDescent="0.2">
      <c r="E264" s="524"/>
    </row>
    <row r="265" spans="1:5" x14ac:dyDescent="0.2">
      <c r="E265" s="524"/>
    </row>
    <row r="266" spans="1:5" x14ac:dyDescent="0.2">
      <c r="E266" s="524"/>
    </row>
    <row r="267" spans="1:5" x14ac:dyDescent="0.2">
      <c r="E267" s="524"/>
    </row>
    <row r="268" spans="1:5" x14ac:dyDescent="0.2">
      <c r="E268" s="524"/>
    </row>
    <row r="269" spans="1:5" x14ac:dyDescent="0.2">
      <c r="E269" s="524"/>
    </row>
    <row r="270" spans="1:5" x14ac:dyDescent="0.2">
      <c r="E270" s="524"/>
    </row>
    <row r="271" spans="1:5" x14ac:dyDescent="0.2">
      <c r="E271" s="524"/>
    </row>
    <row r="272" spans="1:5" x14ac:dyDescent="0.2">
      <c r="E272" s="524"/>
    </row>
    <row r="273" spans="5:5" x14ac:dyDescent="0.2">
      <c r="E273" s="524"/>
    </row>
    <row r="274" spans="5:5" x14ac:dyDescent="0.2">
      <c r="E274" s="524"/>
    </row>
    <row r="275" spans="5:5" x14ac:dyDescent="0.2">
      <c r="E275" s="524"/>
    </row>
    <row r="276" spans="5:5" x14ac:dyDescent="0.2">
      <c r="E276" s="524"/>
    </row>
    <row r="277" spans="5:5" x14ac:dyDescent="0.2">
      <c r="E277" s="524"/>
    </row>
    <row r="278" spans="5:5" x14ac:dyDescent="0.2">
      <c r="E278" s="524"/>
    </row>
    <row r="342" spans="1:2" x14ac:dyDescent="0.2">
      <c r="A342" s="532"/>
      <c r="B342" s="533"/>
    </row>
    <row r="399" spans="1:2" x14ac:dyDescent="0.2">
      <c r="A399" s="484"/>
      <c r="B399" s="485"/>
    </row>
    <row r="436" spans="1:2" x14ac:dyDescent="0.2">
      <c r="A436" s="486"/>
      <c r="B436" s="487"/>
    </row>
    <row r="501" spans="1:2" x14ac:dyDescent="0.2">
      <c r="A501" s="488"/>
      <c r="B501" s="489"/>
    </row>
    <row r="503" spans="1:2" x14ac:dyDescent="0.2">
      <c r="A503" s="490"/>
      <c r="B503" s="490"/>
    </row>
    <row r="504" spans="1:2" x14ac:dyDescent="0.2">
      <c r="A504" s="486"/>
      <c r="B504" s="491"/>
    </row>
    <row r="506" spans="1:2" x14ac:dyDescent="0.2">
      <c r="A506" s="490"/>
    </row>
    <row r="507" spans="1:2" x14ac:dyDescent="0.2">
      <c r="A507" s="487"/>
    </row>
    <row r="510" spans="1:2" x14ac:dyDescent="0.2">
      <c r="A510" s="486"/>
      <c r="B510" s="487"/>
    </row>
    <row r="511" spans="1:2" x14ac:dyDescent="0.2">
      <c r="A511" s="490"/>
    </row>
    <row r="513" spans="1:2" x14ac:dyDescent="0.2">
      <c r="A513" s="514"/>
      <c r="B513" s="42"/>
    </row>
    <row r="514" spans="1:2" x14ac:dyDescent="0.2">
      <c r="A514" s="514"/>
      <c r="B514" s="42"/>
    </row>
    <row r="515" spans="1:2" x14ac:dyDescent="0.2">
      <c r="A515" s="486"/>
      <c r="B515" s="487"/>
    </row>
    <row r="516" spans="1:2" x14ac:dyDescent="0.2">
      <c r="A516" s="490"/>
    </row>
    <row r="517" spans="1:2" x14ac:dyDescent="0.2">
      <c r="A517" s="487"/>
    </row>
    <row r="518" spans="1:2" x14ac:dyDescent="0.2">
      <c r="A518" s="514"/>
      <c r="B518" s="42"/>
    </row>
    <row r="519" spans="1:2" x14ac:dyDescent="0.2">
      <c r="A519" s="514"/>
      <c r="B519" s="42"/>
    </row>
    <row r="520" spans="1:2" x14ac:dyDescent="0.2">
      <c r="A520" s="486"/>
      <c r="B520" s="487"/>
    </row>
    <row r="521" spans="1:2" x14ac:dyDescent="0.2">
      <c r="A521" s="490"/>
    </row>
    <row r="522" spans="1:2" x14ac:dyDescent="0.2">
      <c r="A522" s="487"/>
    </row>
    <row r="523" spans="1:2" x14ac:dyDescent="0.2">
      <c r="A523" s="514"/>
      <c r="B523" s="42"/>
    </row>
    <row r="524" spans="1:2" x14ac:dyDescent="0.2">
      <c r="A524" s="487"/>
    </row>
    <row r="525" spans="1:2" x14ac:dyDescent="0.2">
      <c r="A525" s="486"/>
      <c r="B525" s="487"/>
    </row>
    <row r="526" spans="1:2" x14ac:dyDescent="0.2">
      <c r="A526" s="487"/>
    </row>
    <row r="527" spans="1:2" x14ac:dyDescent="0.2">
      <c r="A527" s="487"/>
    </row>
    <row r="528" spans="1:2" x14ac:dyDescent="0.2">
      <c r="A528" s="514"/>
      <c r="B528" s="42"/>
    </row>
    <row r="529" spans="1:2" x14ac:dyDescent="0.2">
      <c r="A529" s="487"/>
    </row>
    <row r="530" spans="1:2" x14ac:dyDescent="0.2">
      <c r="A530" s="487"/>
    </row>
    <row r="531" spans="1:2" x14ac:dyDescent="0.2">
      <c r="A531" s="514"/>
      <c r="B531" s="42"/>
    </row>
    <row r="532" spans="1:2" x14ac:dyDescent="0.2">
      <c r="A532" s="487"/>
    </row>
    <row r="533" spans="1:2" x14ac:dyDescent="0.2">
      <c r="A533" s="487"/>
    </row>
    <row r="534" spans="1:2" x14ac:dyDescent="0.2">
      <c r="A534" s="514"/>
      <c r="B534" s="42"/>
    </row>
    <row r="535" spans="1:2" x14ac:dyDescent="0.2">
      <c r="A535" s="514"/>
      <c r="B535" s="42"/>
    </row>
    <row r="536" spans="1:2" x14ac:dyDescent="0.2">
      <c r="A536" s="514"/>
      <c r="B536" s="42"/>
    </row>
    <row r="537" spans="1:2" x14ac:dyDescent="0.2">
      <c r="A537" s="487"/>
    </row>
    <row r="538" spans="1:2" x14ac:dyDescent="0.2">
      <c r="A538" s="487"/>
    </row>
    <row r="539" spans="1:2" x14ac:dyDescent="0.2">
      <c r="A539" s="514"/>
      <c r="B539" s="507"/>
    </row>
    <row r="540" spans="1:2" x14ac:dyDescent="0.2">
      <c r="A540" s="487"/>
    </row>
    <row r="541" spans="1:2" x14ac:dyDescent="0.2">
      <c r="A541" s="487"/>
    </row>
    <row r="542" spans="1:2" x14ac:dyDescent="0.2">
      <c r="A542" s="514"/>
      <c r="B542" s="42"/>
    </row>
    <row r="543" spans="1:2" x14ac:dyDescent="0.2">
      <c r="A543" s="487"/>
    </row>
    <row r="544" spans="1:2" x14ac:dyDescent="0.2">
      <c r="A544" s="487"/>
    </row>
    <row r="545" spans="1:2" x14ac:dyDescent="0.2">
      <c r="A545" s="514"/>
      <c r="B545" s="42"/>
    </row>
    <row r="546" spans="1:2" x14ac:dyDescent="0.2">
      <c r="A546" s="487"/>
    </row>
    <row r="547" spans="1:2" x14ac:dyDescent="0.2">
      <c r="A547" s="487"/>
    </row>
    <row r="548" spans="1:2" x14ac:dyDescent="0.2">
      <c r="A548" s="514"/>
      <c r="B548" s="42"/>
    </row>
    <row r="549" spans="1:2" x14ac:dyDescent="0.2">
      <c r="A549" s="487"/>
    </row>
    <row r="550" spans="1:2" x14ac:dyDescent="0.2">
      <c r="A550" s="487"/>
    </row>
    <row r="551" spans="1:2" x14ac:dyDescent="0.2">
      <c r="A551" s="514"/>
      <c r="B551" s="42"/>
    </row>
    <row r="552" spans="1:2" x14ac:dyDescent="0.2">
      <c r="A552" s="487"/>
    </row>
    <row r="553" spans="1:2" x14ac:dyDescent="0.2">
      <c r="A553" s="487"/>
    </row>
    <row r="554" spans="1:2" x14ac:dyDescent="0.2">
      <c r="A554" s="514"/>
      <c r="B554" s="42"/>
    </row>
    <row r="555" spans="1:2" x14ac:dyDescent="0.2">
      <c r="A555" s="487"/>
    </row>
    <row r="556" spans="1:2" x14ac:dyDescent="0.2">
      <c r="A556" s="487"/>
    </row>
    <row r="557" spans="1:2" x14ac:dyDescent="0.2">
      <c r="A557" s="514"/>
      <c r="B557" s="42"/>
    </row>
    <row r="558" spans="1:2" x14ac:dyDescent="0.2">
      <c r="A558" s="487"/>
    </row>
    <row r="559" spans="1:2" x14ac:dyDescent="0.2">
      <c r="A559" s="487"/>
    </row>
    <row r="560" spans="1:2" x14ac:dyDescent="0.2">
      <c r="A560" s="514"/>
      <c r="B560" s="42"/>
    </row>
    <row r="561" spans="1:2" x14ac:dyDescent="0.2">
      <c r="A561" s="487"/>
    </row>
    <row r="562" spans="1:2" x14ac:dyDescent="0.2">
      <c r="A562" s="487"/>
    </row>
    <row r="563" spans="1:2" x14ac:dyDescent="0.2">
      <c r="A563" s="514"/>
      <c r="B563" s="42"/>
    </row>
    <row r="564" spans="1:2" x14ac:dyDescent="0.2">
      <c r="A564" s="487"/>
    </row>
    <row r="565" spans="1:2" x14ac:dyDescent="0.2">
      <c r="A565" s="487"/>
    </row>
    <row r="566" spans="1:2" x14ac:dyDescent="0.2">
      <c r="A566" s="514"/>
      <c r="B566" s="42"/>
    </row>
    <row r="567" spans="1:2" x14ac:dyDescent="0.2">
      <c r="B567" s="42"/>
    </row>
    <row r="568" spans="1:2" x14ac:dyDescent="0.2">
      <c r="A568" s="487"/>
    </row>
    <row r="569" spans="1:2" x14ac:dyDescent="0.2">
      <c r="A569" s="514"/>
      <c r="B569" s="42"/>
    </row>
    <row r="570" spans="1:2" x14ac:dyDescent="0.2">
      <c r="A570" s="514"/>
      <c r="B570" s="42"/>
    </row>
    <row r="571" spans="1:2" x14ac:dyDescent="0.2">
      <c r="A571" s="487"/>
    </row>
    <row r="572" spans="1:2" x14ac:dyDescent="0.2">
      <c r="A572" s="514"/>
      <c r="B572" s="42"/>
    </row>
    <row r="573" spans="1:2" x14ac:dyDescent="0.2">
      <c r="A573" s="514"/>
      <c r="B573" s="42"/>
    </row>
    <row r="574" spans="1:2" x14ac:dyDescent="0.2">
      <c r="A574" s="486"/>
      <c r="B574" s="487"/>
    </row>
    <row r="575" spans="1:2" x14ac:dyDescent="0.2">
      <c r="A575" s="514"/>
      <c r="B575" s="42"/>
    </row>
    <row r="576" spans="1:2" x14ac:dyDescent="0.2">
      <c r="A576" s="487"/>
    </row>
    <row r="577" spans="1:2" x14ac:dyDescent="0.2">
      <c r="A577" s="487"/>
      <c r="B577" s="487"/>
    </row>
    <row r="578" spans="1:2" x14ac:dyDescent="0.2">
      <c r="A578" s="487"/>
      <c r="B578" s="487"/>
    </row>
    <row r="579" spans="1:2" x14ac:dyDescent="0.2">
      <c r="A579" s="487"/>
    </row>
    <row r="580" spans="1:2" x14ac:dyDescent="0.2">
      <c r="A580" s="514"/>
      <c r="B580" s="42"/>
    </row>
    <row r="581" spans="1:2" x14ac:dyDescent="0.2">
      <c r="A581" s="487"/>
      <c r="B581" s="487"/>
    </row>
    <row r="582" spans="1:2" x14ac:dyDescent="0.2">
      <c r="A582" s="487"/>
    </row>
    <row r="583" spans="1:2" x14ac:dyDescent="0.2">
      <c r="A583" s="514"/>
      <c r="B583" s="42"/>
    </row>
    <row r="584" spans="1:2" x14ac:dyDescent="0.2">
      <c r="A584" s="487"/>
      <c r="B584" s="487"/>
    </row>
    <row r="585" spans="1:2" x14ac:dyDescent="0.2">
      <c r="A585" s="487"/>
    </row>
    <row r="586" spans="1:2" x14ac:dyDescent="0.2">
      <c r="A586" s="514"/>
      <c r="B586" s="42"/>
    </row>
    <row r="587" spans="1:2" x14ac:dyDescent="0.2">
      <c r="A587" s="487"/>
      <c r="B587" s="487"/>
    </row>
    <row r="588" spans="1:2" x14ac:dyDescent="0.2">
      <c r="A588" s="487"/>
    </row>
    <row r="589" spans="1:2" x14ac:dyDescent="0.2">
      <c r="A589" s="514"/>
      <c r="B589" s="42"/>
    </row>
    <row r="590" spans="1:2" x14ac:dyDescent="0.2">
      <c r="A590" s="487"/>
    </row>
    <row r="591" spans="1:2" x14ac:dyDescent="0.2">
      <c r="A591" s="487"/>
    </row>
    <row r="592" spans="1:2" x14ac:dyDescent="0.2">
      <c r="A592" s="514"/>
      <c r="B592" s="42"/>
    </row>
    <row r="593" spans="1:2" x14ac:dyDescent="0.2">
      <c r="A593" s="487"/>
    </row>
    <row r="594" spans="1:2" x14ac:dyDescent="0.2">
      <c r="A594" s="487"/>
    </row>
    <row r="595" spans="1:2" x14ac:dyDescent="0.2">
      <c r="A595" s="514"/>
      <c r="B595" s="42"/>
    </row>
    <row r="596" spans="1:2" x14ac:dyDescent="0.2">
      <c r="A596" s="487"/>
    </row>
    <row r="597" spans="1:2" x14ac:dyDescent="0.2">
      <c r="A597" s="487"/>
      <c r="B597" s="514"/>
    </row>
    <row r="598" spans="1:2" x14ac:dyDescent="0.2">
      <c r="A598" s="514"/>
      <c r="B598" s="42"/>
    </row>
    <row r="599" spans="1:2" x14ac:dyDescent="0.2">
      <c r="A599" s="514"/>
      <c r="B599" s="42"/>
    </row>
    <row r="600" spans="1:2" x14ac:dyDescent="0.2">
      <c r="A600" s="514"/>
      <c r="B600" s="42"/>
    </row>
    <row r="601" spans="1:2" x14ac:dyDescent="0.2">
      <c r="A601" s="487"/>
    </row>
    <row r="602" spans="1:2" x14ac:dyDescent="0.2">
      <c r="A602" s="487"/>
    </row>
    <row r="603" spans="1:2" x14ac:dyDescent="0.2">
      <c r="A603" s="514"/>
      <c r="B603" s="42"/>
    </row>
    <row r="604" spans="1:2" x14ac:dyDescent="0.2">
      <c r="A604" s="487"/>
    </row>
    <row r="605" spans="1:2" x14ac:dyDescent="0.2">
      <c r="A605" s="487"/>
    </row>
    <row r="606" spans="1:2" x14ac:dyDescent="0.2">
      <c r="A606" s="514"/>
      <c r="B606" s="42"/>
    </row>
    <row r="607" spans="1:2" x14ac:dyDescent="0.2">
      <c r="A607" s="514"/>
      <c r="B607" s="42"/>
    </row>
    <row r="608" spans="1:2" x14ac:dyDescent="0.2">
      <c r="A608" s="514"/>
      <c r="B608" s="42"/>
    </row>
    <row r="609" spans="1:2" x14ac:dyDescent="0.2">
      <c r="A609" s="514"/>
      <c r="B609" s="42"/>
    </row>
    <row r="610" spans="1:2" x14ac:dyDescent="0.2">
      <c r="A610" s="514"/>
      <c r="B610" s="42"/>
    </row>
    <row r="611" spans="1:2" x14ac:dyDescent="0.2">
      <c r="A611" s="514"/>
      <c r="B611" s="42"/>
    </row>
    <row r="612" spans="1:2" x14ac:dyDescent="0.2">
      <c r="A612" s="487"/>
    </row>
    <row r="613" spans="1:2" x14ac:dyDescent="0.2">
      <c r="A613" s="487"/>
      <c r="B613" s="42"/>
    </row>
    <row r="614" spans="1:2" x14ac:dyDescent="0.2">
      <c r="A614" s="489"/>
      <c r="B614" s="42"/>
    </row>
    <row r="615" spans="1:2" x14ac:dyDescent="0.2">
      <c r="A615" s="514"/>
      <c r="B615" s="42"/>
    </row>
    <row r="616" spans="1:2" x14ac:dyDescent="0.2">
      <c r="A616" s="514"/>
      <c r="B616" s="42"/>
    </row>
    <row r="617" spans="1:2" x14ac:dyDescent="0.2">
      <c r="A617" s="514"/>
      <c r="B617" s="42"/>
    </row>
    <row r="618" spans="1:2" x14ac:dyDescent="0.2">
      <c r="A618" s="514"/>
      <c r="B618" s="42"/>
    </row>
    <row r="619" spans="1:2" x14ac:dyDescent="0.2">
      <c r="A619" s="514"/>
      <c r="B619" s="42"/>
    </row>
    <row r="620" spans="1:2" x14ac:dyDescent="0.2">
      <c r="A620" s="487"/>
    </row>
    <row r="621" spans="1:2" x14ac:dyDescent="0.2">
      <c r="A621" s="487"/>
    </row>
    <row r="622" spans="1:2" x14ac:dyDescent="0.2">
      <c r="A622" s="514"/>
      <c r="B622" s="42"/>
    </row>
    <row r="623" spans="1:2" x14ac:dyDescent="0.2">
      <c r="B623" s="42"/>
    </row>
    <row r="624" spans="1:2" x14ac:dyDescent="0.2">
      <c r="A624" s="487"/>
      <c r="B624" s="42"/>
    </row>
    <row r="625" spans="1:2" x14ac:dyDescent="0.2">
      <c r="A625" s="514"/>
      <c r="B625" s="42"/>
    </row>
    <row r="626" spans="1:2" x14ac:dyDescent="0.2">
      <c r="A626" s="514"/>
      <c r="B626" s="42"/>
    </row>
    <row r="627" spans="1:2" x14ac:dyDescent="0.2">
      <c r="A627" s="487"/>
      <c r="B627" s="42"/>
    </row>
    <row r="628" spans="1:2" x14ac:dyDescent="0.2">
      <c r="A628" s="514"/>
      <c r="B628" s="42"/>
    </row>
    <row r="629" spans="1:2" x14ac:dyDescent="0.2">
      <c r="B629" s="42"/>
    </row>
    <row r="630" spans="1:2" x14ac:dyDescent="0.2">
      <c r="A630" s="492"/>
      <c r="B630" s="487"/>
    </row>
    <row r="631" spans="1:2" x14ac:dyDescent="0.2">
      <c r="B631" s="42"/>
    </row>
    <row r="632" spans="1:2" x14ac:dyDescent="0.2">
      <c r="A632" s="487"/>
      <c r="B632" s="487"/>
    </row>
    <row r="633" spans="1:2" x14ac:dyDescent="0.2">
      <c r="A633" s="487"/>
    </row>
    <row r="634" spans="1:2" x14ac:dyDescent="0.2">
      <c r="A634" s="487"/>
    </row>
    <row r="635" spans="1:2" x14ac:dyDescent="0.2">
      <c r="A635" s="514"/>
      <c r="B635" s="42"/>
    </row>
    <row r="636" spans="1:2" x14ac:dyDescent="0.2">
      <c r="A636" s="514"/>
      <c r="B636" s="42"/>
    </row>
    <row r="637" spans="1:2" x14ac:dyDescent="0.2">
      <c r="A637" s="487"/>
    </row>
    <row r="638" spans="1:2" x14ac:dyDescent="0.2">
      <c r="A638" s="487"/>
    </row>
    <row r="639" spans="1:2" x14ac:dyDescent="0.2">
      <c r="A639" s="514"/>
      <c r="B639" s="42"/>
    </row>
    <row r="640" spans="1:2" x14ac:dyDescent="0.2">
      <c r="A640" s="514"/>
      <c r="B640" s="42"/>
    </row>
    <row r="641" spans="1:2" x14ac:dyDescent="0.2">
      <c r="A641" s="514"/>
      <c r="B641" s="42"/>
    </row>
    <row r="642" spans="1:2" x14ac:dyDescent="0.2">
      <c r="A642" s="514"/>
      <c r="B642" s="42"/>
    </row>
    <row r="643" spans="1:2" x14ac:dyDescent="0.2">
      <c r="A643" s="514"/>
      <c r="B643" s="42"/>
    </row>
    <row r="644" spans="1:2" x14ac:dyDescent="0.2">
      <c r="A644" s="487"/>
    </row>
    <row r="645" spans="1:2" x14ac:dyDescent="0.2">
      <c r="A645" s="487"/>
    </row>
    <row r="646" spans="1:2" x14ac:dyDescent="0.2">
      <c r="A646" s="514"/>
      <c r="B646" s="42"/>
    </row>
    <row r="647" spans="1:2" x14ac:dyDescent="0.2">
      <c r="A647" s="514"/>
      <c r="B647" s="42"/>
    </row>
    <row r="648" spans="1:2" x14ac:dyDescent="0.2">
      <c r="A648" s="514"/>
      <c r="B648" s="42"/>
    </row>
    <row r="649" spans="1:2" x14ac:dyDescent="0.2">
      <c r="A649" s="514"/>
      <c r="B649" s="42"/>
    </row>
    <row r="650" spans="1:2" x14ac:dyDescent="0.2">
      <c r="A650" s="514"/>
      <c r="B650" s="42"/>
    </row>
    <row r="651" spans="1:2" x14ac:dyDescent="0.2">
      <c r="A651" s="486"/>
      <c r="B651" s="487"/>
    </row>
    <row r="652" spans="1:2" x14ac:dyDescent="0.2">
      <c r="A652" s="514"/>
      <c r="B652" s="42"/>
    </row>
    <row r="653" spans="1:2" x14ac:dyDescent="0.2">
      <c r="A653" s="487"/>
      <c r="B653" s="487"/>
    </row>
    <row r="654" spans="1:2" x14ac:dyDescent="0.2">
      <c r="A654" s="487"/>
    </row>
    <row r="655" spans="1:2" x14ac:dyDescent="0.2">
      <c r="A655" s="487"/>
    </row>
    <row r="656" spans="1:2" x14ac:dyDescent="0.2">
      <c r="A656" s="514"/>
      <c r="B656" s="42"/>
    </row>
    <row r="657" spans="1:2" x14ac:dyDescent="0.2">
      <c r="A657" s="514"/>
      <c r="B657" s="42"/>
    </row>
    <row r="658" spans="1:2" x14ac:dyDescent="0.2">
      <c r="A658" s="487"/>
    </row>
    <row r="659" spans="1:2" x14ac:dyDescent="0.2">
      <c r="A659" s="514"/>
      <c r="B659" s="42"/>
    </row>
    <row r="660" spans="1:2" x14ac:dyDescent="0.2">
      <c r="A660" s="487"/>
    </row>
    <row r="664" spans="1:2" x14ac:dyDescent="0.2">
      <c r="A664" s="487"/>
    </row>
    <row r="665" spans="1:2" x14ac:dyDescent="0.2">
      <c r="A665" s="487"/>
    </row>
    <row r="666" spans="1:2" x14ac:dyDescent="0.2">
      <c r="A666" s="514"/>
      <c r="B666" s="42"/>
    </row>
    <row r="667" spans="1:2" x14ac:dyDescent="0.2">
      <c r="A667" s="490"/>
    </row>
    <row r="669" spans="1:2" x14ac:dyDescent="0.2">
      <c r="A669" s="486"/>
      <c r="B669" s="487"/>
    </row>
    <row r="706" spans="1:2" x14ac:dyDescent="0.2">
      <c r="A706" s="486"/>
      <c r="B706" s="491"/>
    </row>
    <row r="731" spans="1:2" x14ac:dyDescent="0.2">
      <c r="A731" s="484"/>
      <c r="B731" s="485"/>
    </row>
    <row r="733" spans="1:2" x14ac:dyDescent="0.2">
      <c r="A733" s="484"/>
      <c r="B733" s="485"/>
    </row>
    <row r="734" spans="1:2" x14ac:dyDescent="0.2">
      <c r="A734" s="484"/>
      <c r="B734" s="485"/>
    </row>
    <row r="735" spans="1:2" x14ac:dyDescent="0.2">
      <c r="A735" s="484"/>
      <c r="B735" s="485"/>
    </row>
    <row r="736" spans="1:2" x14ac:dyDescent="0.2">
      <c r="A736" s="484"/>
      <c r="B736" s="485"/>
    </row>
    <row r="738" spans="1:2" x14ac:dyDescent="0.2">
      <c r="A738" s="486"/>
      <c r="B738" s="491"/>
    </row>
    <row r="784" spans="1:2" x14ac:dyDescent="0.2">
      <c r="A784" s="484"/>
      <c r="B784" s="485"/>
    </row>
    <row r="786" spans="1:2" x14ac:dyDescent="0.2">
      <c r="A786" s="484"/>
      <c r="B786" s="485"/>
    </row>
    <row r="787" spans="1:2" x14ac:dyDescent="0.2">
      <c r="A787" s="484"/>
      <c r="B787" s="485"/>
    </row>
    <row r="788" spans="1:2" x14ac:dyDescent="0.2">
      <c r="A788" s="484"/>
      <c r="B788" s="485"/>
    </row>
    <row r="793" spans="1:2" x14ac:dyDescent="0.2">
      <c r="A793" s="486"/>
      <c r="B793" s="491"/>
    </row>
  </sheetData>
  <mergeCells count="3">
    <mergeCell ref="A2:B2"/>
    <mergeCell ref="A3:B3"/>
    <mergeCell ref="A1:E1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98" firstPageNumber="783" orientation="portrait" useFirstPageNumber="1" r:id="rId1"/>
  <headerFooter alignWithMargins="0">
    <oddFooter>&amp;C&amp;P</oddFooter>
  </headerFooter>
  <rowBreaks count="4" manualBreakCount="4">
    <brk id="50" max="4" man="1"/>
    <brk id="101" max="4" man="1"/>
    <brk id="152" max="4" man="1"/>
    <brk id="20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GridLines="0" topLeftCell="A76" zoomScaleNormal="100" workbookViewId="0">
      <selection activeCell="A107" sqref="A107:K109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351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351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351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351" t="s">
        <v>1240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351" t="s">
        <v>1241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351" t="s">
        <v>1196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352" t="s">
        <v>772</v>
      </c>
      <c r="B9" s="352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352" t="s">
        <v>778</v>
      </c>
    </row>
    <row r="10" spans="1:11" x14ac:dyDescent="0.2">
      <c r="A10" s="295" t="s">
        <v>852</v>
      </c>
      <c r="B10" s="295" t="s">
        <v>853</v>
      </c>
      <c r="C10" s="296">
        <v>0</v>
      </c>
      <c r="D10" s="296">
        <v>0</v>
      </c>
      <c r="E10" s="296">
        <v>0</v>
      </c>
      <c r="F10" s="296">
        <v>464591.12</v>
      </c>
      <c r="G10" s="296">
        <v>0</v>
      </c>
      <c r="H10" s="296">
        <v>464591.12</v>
      </c>
      <c r="I10" s="296">
        <v>0</v>
      </c>
      <c r="J10" s="296">
        <v>464591.12</v>
      </c>
      <c r="K10" s="296">
        <v>-464591.12</v>
      </c>
    </row>
    <row r="11" spans="1:11" x14ac:dyDescent="0.2">
      <c r="A11" s="303" t="s">
        <v>785</v>
      </c>
      <c r="B11" s="303" t="s">
        <v>786</v>
      </c>
      <c r="C11" s="304">
        <v>0</v>
      </c>
      <c r="D11" s="304">
        <v>0</v>
      </c>
      <c r="E11" s="304">
        <v>0</v>
      </c>
      <c r="F11" s="304">
        <v>488.23</v>
      </c>
      <c r="G11" s="304">
        <v>0</v>
      </c>
      <c r="H11" s="304">
        <v>488.23</v>
      </c>
      <c r="I11" s="304">
        <v>0</v>
      </c>
      <c r="J11" s="304">
        <v>488.23</v>
      </c>
      <c r="K11" s="304">
        <v>-488.23</v>
      </c>
    </row>
    <row r="12" spans="1:11" x14ac:dyDescent="0.2">
      <c r="A12" s="126" t="s">
        <v>858</v>
      </c>
      <c r="B12" s="126" t="s">
        <v>29</v>
      </c>
      <c r="C12" s="123">
        <v>0</v>
      </c>
      <c r="D12" s="123">
        <v>0</v>
      </c>
      <c r="E12" s="123">
        <v>0</v>
      </c>
      <c r="F12" s="123">
        <v>0.89</v>
      </c>
      <c r="G12" s="123">
        <v>0</v>
      </c>
      <c r="H12" s="123">
        <v>0.89</v>
      </c>
      <c r="I12" s="123">
        <v>0</v>
      </c>
      <c r="J12" s="123">
        <v>0.89</v>
      </c>
      <c r="K12" s="123">
        <v>-0.89</v>
      </c>
    </row>
    <row r="13" spans="1:11" x14ac:dyDescent="0.2">
      <c r="A13" s="248" t="s">
        <v>799</v>
      </c>
      <c r="B13" s="248" t="s">
        <v>800</v>
      </c>
      <c r="C13" s="249">
        <v>0</v>
      </c>
      <c r="D13" s="249">
        <v>0</v>
      </c>
      <c r="E13" s="249">
        <v>0</v>
      </c>
      <c r="F13" s="249">
        <v>137.25</v>
      </c>
      <c r="G13" s="249">
        <v>0</v>
      </c>
      <c r="H13" s="249">
        <v>137.25</v>
      </c>
      <c r="I13" s="249">
        <v>0</v>
      </c>
      <c r="J13" s="249">
        <v>137.25</v>
      </c>
      <c r="K13" s="249">
        <v>-137.25</v>
      </c>
    </row>
    <row r="14" spans="1:11" x14ac:dyDescent="0.2">
      <c r="A14" s="303" t="s">
        <v>801</v>
      </c>
      <c r="B14" s="303" t="s">
        <v>802</v>
      </c>
      <c r="C14" s="304">
        <v>0</v>
      </c>
      <c r="D14" s="304">
        <v>0</v>
      </c>
      <c r="E14" s="304">
        <v>0</v>
      </c>
      <c r="F14" s="304">
        <v>689.3</v>
      </c>
      <c r="G14" s="304">
        <v>0</v>
      </c>
      <c r="H14" s="304">
        <v>689.3</v>
      </c>
      <c r="I14" s="304">
        <v>0</v>
      </c>
      <c r="J14" s="304">
        <v>689.3</v>
      </c>
      <c r="K14" s="304">
        <v>-689.3</v>
      </c>
    </row>
    <row r="15" spans="1:11" x14ac:dyDescent="0.2">
      <c r="A15" s="260" t="s">
        <v>805</v>
      </c>
      <c r="B15" s="260" t="s">
        <v>806</v>
      </c>
      <c r="C15" s="261">
        <v>0</v>
      </c>
      <c r="D15" s="261">
        <v>0</v>
      </c>
      <c r="E15" s="261">
        <v>0</v>
      </c>
      <c r="F15" s="261">
        <v>0.05</v>
      </c>
      <c r="G15" s="261">
        <v>0</v>
      </c>
      <c r="H15" s="261">
        <v>0.05</v>
      </c>
      <c r="I15" s="261">
        <v>0</v>
      </c>
      <c r="J15" s="261">
        <v>0.05</v>
      </c>
      <c r="K15" s="261">
        <v>-0.05</v>
      </c>
    </row>
    <row r="16" spans="1:11" ht="14.25" x14ac:dyDescent="0.2">
      <c r="A16" s="561" t="s">
        <v>807</v>
      </c>
      <c r="B16" s="561"/>
      <c r="C16" s="113">
        <v>0</v>
      </c>
      <c r="D16" s="113">
        <v>0</v>
      </c>
      <c r="E16" s="113">
        <v>0</v>
      </c>
      <c r="F16" s="113">
        <v>465906.84</v>
      </c>
      <c r="G16" s="113">
        <v>0</v>
      </c>
      <c r="H16" s="113">
        <v>465906.84</v>
      </c>
      <c r="I16" s="113">
        <v>0</v>
      </c>
      <c r="J16" s="113">
        <v>465906.84</v>
      </c>
      <c r="K16" s="113">
        <v>-465906.84</v>
      </c>
    </row>
    <row r="17" spans="1:11" x14ac:dyDescent="0.2">
      <c r="A17" s="557"/>
      <c r="B17" s="557"/>
      <c r="C17" s="557"/>
      <c r="D17" s="557"/>
      <c r="E17" s="557"/>
      <c r="F17" s="557"/>
      <c r="G17" s="557"/>
      <c r="H17" s="557"/>
      <c r="I17" s="557"/>
      <c r="J17" s="557"/>
      <c r="K17" s="557"/>
    </row>
    <row r="18" spans="1:11" x14ac:dyDescent="0.2">
      <c r="A18" s="559" t="s">
        <v>771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 ht="12.75" customHeight="1" x14ac:dyDescent="0.2">
      <c r="A19" s="352" t="s">
        <v>772</v>
      </c>
      <c r="B19" s="352" t="s">
        <v>773</v>
      </c>
      <c r="C19" s="560" t="s">
        <v>774</v>
      </c>
      <c r="D19" s="560"/>
      <c r="E19" s="560" t="s">
        <v>775</v>
      </c>
      <c r="F19" s="560"/>
      <c r="G19" s="560" t="s">
        <v>776</v>
      </c>
      <c r="H19" s="560"/>
      <c r="I19" s="560" t="s">
        <v>777</v>
      </c>
      <c r="J19" s="560"/>
      <c r="K19" s="352" t="s">
        <v>778</v>
      </c>
    </row>
    <row r="20" spans="1:11" x14ac:dyDescent="0.2">
      <c r="A20" s="234" t="s">
        <v>440</v>
      </c>
      <c r="B20" s="234" t="s">
        <v>808</v>
      </c>
      <c r="C20" s="235">
        <v>0</v>
      </c>
      <c r="D20" s="235">
        <v>0</v>
      </c>
      <c r="E20" s="235">
        <v>173338.04</v>
      </c>
      <c r="F20" s="235">
        <v>0</v>
      </c>
      <c r="G20" s="235">
        <v>173338.04</v>
      </c>
      <c r="H20" s="235">
        <v>0</v>
      </c>
      <c r="I20" s="235">
        <v>173338.04</v>
      </c>
      <c r="J20" s="235">
        <v>0</v>
      </c>
      <c r="K20" s="235">
        <v>173338.04</v>
      </c>
    </row>
    <row r="21" spans="1:11" x14ac:dyDescent="0.2">
      <c r="A21" s="126" t="s">
        <v>438</v>
      </c>
      <c r="B21" s="126" t="s">
        <v>437</v>
      </c>
      <c r="C21" s="123">
        <v>0</v>
      </c>
      <c r="D21" s="123">
        <v>0</v>
      </c>
      <c r="E21" s="123">
        <v>6343.96</v>
      </c>
      <c r="F21" s="123">
        <v>0</v>
      </c>
      <c r="G21" s="123">
        <v>6343.96</v>
      </c>
      <c r="H21" s="123">
        <v>0</v>
      </c>
      <c r="I21" s="123">
        <v>6343.96</v>
      </c>
      <c r="J21" s="123">
        <v>0</v>
      </c>
      <c r="K21" s="123">
        <v>6343.96</v>
      </c>
    </row>
    <row r="22" spans="1:11" x14ac:dyDescent="0.2">
      <c r="A22" s="234" t="s">
        <v>432</v>
      </c>
      <c r="B22" s="234" t="s">
        <v>859</v>
      </c>
      <c r="C22" s="235">
        <v>0</v>
      </c>
      <c r="D22" s="235">
        <v>0</v>
      </c>
      <c r="E22" s="235">
        <v>42.31</v>
      </c>
      <c r="F22" s="235">
        <v>0</v>
      </c>
      <c r="G22" s="235">
        <v>42.31</v>
      </c>
      <c r="H22" s="235">
        <v>0</v>
      </c>
      <c r="I22" s="235">
        <v>42.31</v>
      </c>
      <c r="J22" s="235">
        <v>0</v>
      </c>
      <c r="K22" s="235">
        <v>42.31</v>
      </c>
    </row>
    <row r="23" spans="1:11" x14ac:dyDescent="0.2">
      <c r="A23" s="234" t="s">
        <v>414</v>
      </c>
      <c r="B23" s="234" t="s">
        <v>809</v>
      </c>
      <c r="C23" s="235">
        <v>0</v>
      </c>
      <c r="D23" s="235">
        <v>0</v>
      </c>
      <c r="E23" s="235">
        <v>29751.42</v>
      </c>
      <c r="F23" s="235">
        <v>0</v>
      </c>
      <c r="G23" s="235">
        <v>29751.42</v>
      </c>
      <c r="H23" s="235">
        <v>0</v>
      </c>
      <c r="I23" s="235">
        <v>29751.42</v>
      </c>
      <c r="J23" s="235">
        <v>0</v>
      </c>
      <c r="K23" s="235">
        <v>29751.42</v>
      </c>
    </row>
    <row r="24" spans="1:11" x14ac:dyDescent="0.2">
      <c r="A24" s="126" t="s">
        <v>406</v>
      </c>
      <c r="B24" s="126" t="s">
        <v>397</v>
      </c>
      <c r="C24" s="123">
        <v>0</v>
      </c>
      <c r="D24" s="123">
        <v>0</v>
      </c>
      <c r="E24" s="123">
        <v>8446.65</v>
      </c>
      <c r="F24" s="123">
        <v>0</v>
      </c>
      <c r="G24" s="123">
        <v>8446.65</v>
      </c>
      <c r="H24" s="123">
        <v>0</v>
      </c>
      <c r="I24" s="123">
        <v>8446.65</v>
      </c>
      <c r="J24" s="123">
        <v>0</v>
      </c>
      <c r="K24" s="123">
        <v>8446.65</v>
      </c>
    </row>
    <row r="25" spans="1:11" x14ac:dyDescent="0.2">
      <c r="A25" s="126" t="s">
        <v>405</v>
      </c>
      <c r="B25" s="126" t="s">
        <v>393</v>
      </c>
      <c r="C25" s="123">
        <v>0</v>
      </c>
      <c r="D25" s="123">
        <v>0</v>
      </c>
      <c r="E25" s="123">
        <v>2320.5500000000002</v>
      </c>
      <c r="F25" s="123">
        <v>0</v>
      </c>
      <c r="G25" s="123">
        <v>2320.5500000000002</v>
      </c>
      <c r="H25" s="123">
        <v>0</v>
      </c>
      <c r="I25" s="123">
        <v>2320.5500000000002</v>
      </c>
      <c r="J25" s="123">
        <v>0</v>
      </c>
      <c r="K25" s="123">
        <v>2320.5500000000002</v>
      </c>
    </row>
    <row r="26" spans="1:11" x14ac:dyDescent="0.2">
      <c r="A26" s="126" t="s">
        <v>404</v>
      </c>
      <c r="B26" s="126" t="s">
        <v>403</v>
      </c>
      <c r="C26" s="123">
        <v>0</v>
      </c>
      <c r="D26" s="123">
        <v>0</v>
      </c>
      <c r="E26" s="123">
        <v>4250</v>
      </c>
      <c r="F26" s="123">
        <v>0</v>
      </c>
      <c r="G26" s="123">
        <v>4250</v>
      </c>
      <c r="H26" s="123">
        <v>0</v>
      </c>
      <c r="I26" s="123">
        <v>4250</v>
      </c>
      <c r="J26" s="123">
        <v>0</v>
      </c>
      <c r="K26" s="123">
        <v>4250</v>
      </c>
    </row>
    <row r="27" spans="1:11" x14ac:dyDescent="0.2">
      <c r="A27" s="153" t="s">
        <v>390</v>
      </c>
      <c r="B27" s="153" t="s">
        <v>810</v>
      </c>
      <c r="C27" s="154">
        <v>0</v>
      </c>
      <c r="D27" s="154">
        <v>0</v>
      </c>
      <c r="E27" s="154">
        <v>37878.730000000003</v>
      </c>
      <c r="F27" s="154">
        <v>0</v>
      </c>
      <c r="G27" s="154">
        <v>37878.730000000003</v>
      </c>
      <c r="H27" s="154">
        <v>0</v>
      </c>
      <c r="I27" s="154">
        <v>37878.730000000003</v>
      </c>
      <c r="J27" s="154">
        <v>0</v>
      </c>
      <c r="K27" s="154">
        <v>37878.730000000003</v>
      </c>
    </row>
    <row r="28" spans="1:11" x14ac:dyDescent="0.2">
      <c r="A28" s="153" t="s">
        <v>388</v>
      </c>
      <c r="B28" s="153" t="s">
        <v>811</v>
      </c>
      <c r="C28" s="154">
        <v>0</v>
      </c>
      <c r="D28" s="154">
        <v>0</v>
      </c>
      <c r="E28" s="154">
        <v>11984.09</v>
      </c>
      <c r="F28" s="154">
        <v>0</v>
      </c>
      <c r="G28" s="154">
        <v>11984.09</v>
      </c>
      <c r="H28" s="154">
        <v>0</v>
      </c>
      <c r="I28" s="154">
        <v>11984.09</v>
      </c>
      <c r="J28" s="154">
        <v>0</v>
      </c>
      <c r="K28" s="154">
        <v>11984.09</v>
      </c>
    </row>
    <row r="29" spans="1:11" x14ac:dyDescent="0.2">
      <c r="A29" s="258" t="s">
        <v>372</v>
      </c>
      <c r="B29" s="258" t="s">
        <v>371</v>
      </c>
      <c r="C29" s="259">
        <v>0</v>
      </c>
      <c r="D29" s="259">
        <v>0</v>
      </c>
      <c r="E29" s="259">
        <v>40376.33</v>
      </c>
      <c r="F29" s="259">
        <v>0</v>
      </c>
      <c r="G29" s="259">
        <v>40376.33</v>
      </c>
      <c r="H29" s="259">
        <v>0</v>
      </c>
      <c r="I29" s="259">
        <v>40376.33</v>
      </c>
      <c r="J29" s="259">
        <v>0</v>
      </c>
      <c r="K29" s="259">
        <v>40376.33</v>
      </c>
    </row>
    <row r="30" spans="1:11" x14ac:dyDescent="0.2">
      <c r="A30" s="126" t="s">
        <v>1220</v>
      </c>
      <c r="B30" s="126" t="s">
        <v>1219</v>
      </c>
      <c r="C30" s="123">
        <v>0</v>
      </c>
      <c r="D30" s="123">
        <v>0</v>
      </c>
      <c r="E30" s="123">
        <v>28.9</v>
      </c>
      <c r="F30" s="123">
        <v>0</v>
      </c>
      <c r="G30" s="123">
        <v>28.9</v>
      </c>
      <c r="H30" s="123">
        <v>0</v>
      </c>
      <c r="I30" s="123">
        <v>28.9</v>
      </c>
      <c r="J30" s="123">
        <v>0</v>
      </c>
      <c r="K30" s="123">
        <v>28.9</v>
      </c>
    </row>
    <row r="31" spans="1:11" x14ac:dyDescent="0.2">
      <c r="A31" s="126" t="s">
        <v>378</v>
      </c>
      <c r="B31" s="126" t="s">
        <v>812</v>
      </c>
      <c r="C31" s="123">
        <v>0</v>
      </c>
      <c r="D31" s="123">
        <v>0</v>
      </c>
      <c r="E31" s="123">
        <v>435.79</v>
      </c>
      <c r="F31" s="123">
        <v>0</v>
      </c>
      <c r="G31" s="123">
        <v>435.79</v>
      </c>
      <c r="H31" s="123">
        <v>0</v>
      </c>
      <c r="I31" s="123">
        <v>435.79</v>
      </c>
      <c r="J31" s="123">
        <v>0</v>
      </c>
      <c r="K31" s="123">
        <v>435.79</v>
      </c>
    </row>
    <row r="32" spans="1:11" x14ac:dyDescent="0.2">
      <c r="A32" s="190" t="s">
        <v>364</v>
      </c>
      <c r="B32" s="190" t="s">
        <v>813</v>
      </c>
      <c r="C32" s="191">
        <v>0</v>
      </c>
      <c r="D32" s="191">
        <v>0</v>
      </c>
      <c r="E32" s="191">
        <v>47</v>
      </c>
      <c r="F32" s="191">
        <v>0</v>
      </c>
      <c r="G32" s="191">
        <v>47</v>
      </c>
      <c r="H32" s="191">
        <v>0</v>
      </c>
      <c r="I32" s="191">
        <v>47</v>
      </c>
      <c r="J32" s="191">
        <v>0</v>
      </c>
      <c r="K32" s="191">
        <v>47</v>
      </c>
    </row>
    <row r="33" spans="1:11" x14ac:dyDescent="0.2">
      <c r="A33" s="190" t="s">
        <v>362</v>
      </c>
      <c r="B33" s="190" t="s">
        <v>361</v>
      </c>
      <c r="C33" s="191">
        <v>0</v>
      </c>
      <c r="D33" s="191">
        <v>0</v>
      </c>
      <c r="E33" s="191">
        <v>1284.52</v>
      </c>
      <c r="F33" s="191">
        <v>0</v>
      </c>
      <c r="G33" s="191">
        <v>1284.52</v>
      </c>
      <c r="H33" s="191">
        <v>0</v>
      </c>
      <c r="I33" s="191">
        <v>1284.52</v>
      </c>
      <c r="J33" s="191">
        <v>0</v>
      </c>
      <c r="K33" s="191">
        <v>1284.52</v>
      </c>
    </row>
    <row r="34" spans="1:11" x14ac:dyDescent="0.2">
      <c r="A34" s="190" t="s">
        <v>360</v>
      </c>
      <c r="B34" s="190" t="s">
        <v>359</v>
      </c>
      <c r="C34" s="191">
        <v>0</v>
      </c>
      <c r="D34" s="191">
        <v>0</v>
      </c>
      <c r="E34" s="191">
        <v>17.3</v>
      </c>
      <c r="F34" s="191">
        <v>0</v>
      </c>
      <c r="G34" s="191">
        <v>17.3</v>
      </c>
      <c r="H34" s="191">
        <v>0</v>
      </c>
      <c r="I34" s="191">
        <v>17.3</v>
      </c>
      <c r="J34" s="191">
        <v>0</v>
      </c>
      <c r="K34" s="191">
        <v>17.3</v>
      </c>
    </row>
    <row r="35" spans="1:11" x14ac:dyDescent="0.2">
      <c r="A35" s="190" t="s">
        <v>358</v>
      </c>
      <c r="B35" s="190" t="s">
        <v>815</v>
      </c>
      <c r="C35" s="191">
        <v>0</v>
      </c>
      <c r="D35" s="191">
        <v>0</v>
      </c>
      <c r="E35" s="191">
        <v>3371.47</v>
      </c>
      <c r="F35" s="191">
        <v>0</v>
      </c>
      <c r="G35" s="191">
        <v>3371.47</v>
      </c>
      <c r="H35" s="191">
        <v>0</v>
      </c>
      <c r="I35" s="191">
        <v>3371.47</v>
      </c>
      <c r="J35" s="191">
        <v>0</v>
      </c>
      <c r="K35" s="191">
        <v>3371.47</v>
      </c>
    </row>
    <row r="36" spans="1:11" x14ac:dyDescent="0.2">
      <c r="A36" s="190" t="s">
        <v>356</v>
      </c>
      <c r="B36" s="190" t="s">
        <v>355</v>
      </c>
      <c r="C36" s="191">
        <v>0</v>
      </c>
      <c r="D36" s="191">
        <v>0</v>
      </c>
      <c r="E36" s="191">
        <v>882.85</v>
      </c>
      <c r="F36" s="191">
        <v>0</v>
      </c>
      <c r="G36" s="191">
        <v>882.85</v>
      </c>
      <c r="H36" s="191">
        <v>0</v>
      </c>
      <c r="I36" s="191">
        <v>882.85</v>
      </c>
      <c r="J36" s="191">
        <v>0</v>
      </c>
      <c r="K36" s="191">
        <v>882.85</v>
      </c>
    </row>
    <row r="37" spans="1:11" x14ac:dyDescent="0.2">
      <c r="A37" s="190" t="s">
        <v>354</v>
      </c>
      <c r="B37" s="190" t="s">
        <v>353</v>
      </c>
      <c r="C37" s="191">
        <v>0</v>
      </c>
      <c r="D37" s="191">
        <v>0</v>
      </c>
      <c r="E37" s="191">
        <v>8919.7000000000007</v>
      </c>
      <c r="F37" s="191">
        <v>0</v>
      </c>
      <c r="G37" s="191">
        <v>8919.7000000000007</v>
      </c>
      <c r="H37" s="191">
        <v>0</v>
      </c>
      <c r="I37" s="191">
        <v>8919.7000000000007</v>
      </c>
      <c r="J37" s="191">
        <v>0</v>
      </c>
      <c r="K37" s="191">
        <v>8919.7000000000007</v>
      </c>
    </row>
    <row r="38" spans="1:11" x14ac:dyDescent="0.2">
      <c r="A38" s="256" t="s">
        <v>352</v>
      </c>
      <c r="B38" s="256" t="s">
        <v>351</v>
      </c>
      <c r="C38" s="257">
        <v>0</v>
      </c>
      <c r="D38" s="257">
        <v>0</v>
      </c>
      <c r="E38" s="257">
        <v>14.5</v>
      </c>
      <c r="F38" s="257">
        <v>0</v>
      </c>
      <c r="G38" s="257">
        <v>14.5</v>
      </c>
      <c r="H38" s="257">
        <v>0</v>
      </c>
      <c r="I38" s="257">
        <v>14.5</v>
      </c>
      <c r="J38" s="257">
        <v>0</v>
      </c>
      <c r="K38" s="257">
        <v>14.5</v>
      </c>
    </row>
    <row r="39" spans="1:11" x14ac:dyDescent="0.2">
      <c r="A39" s="256" t="s">
        <v>350</v>
      </c>
      <c r="B39" s="256" t="s">
        <v>349</v>
      </c>
      <c r="C39" s="257">
        <v>0</v>
      </c>
      <c r="D39" s="257">
        <v>0</v>
      </c>
      <c r="E39" s="257">
        <v>297.39999999999998</v>
      </c>
      <c r="F39" s="257">
        <v>0</v>
      </c>
      <c r="G39" s="257">
        <v>297.39999999999998</v>
      </c>
      <c r="H39" s="257">
        <v>0</v>
      </c>
      <c r="I39" s="257">
        <v>297.39999999999998</v>
      </c>
      <c r="J39" s="257">
        <v>0</v>
      </c>
      <c r="K39" s="257">
        <v>297.39999999999998</v>
      </c>
    </row>
    <row r="40" spans="1:11" x14ac:dyDescent="0.2">
      <c r="A40" s="256" t="s">
        <v>348</v>
      </c>
      <c r="B40" s="256" t="s">
        <v>347</v>
      </c>
      <c r="C40" s="257">
        <v>0</v>
      </c>
      <c r="D40" s="257">
        <v>0</v>
      </c>
      <c r="E40" s="257">
        <v>170.29</v>
      </c>
      <c r="F40" s="257">
        <v>0</v>
      </c>
      <c r="G40" s="257">
        <v>170.29</v>
      </c>
      <c r="H40" s="257">
        <v>0</v>
      </c>
      <c r="I40" s="257">
        <v>170.29</v>
      </c>
      <c r="J40" s="257">
        <v>0</v>
      </c>
      <c r="K40" s="257">
        <v>170.29</v>
      </c>
    </row>
    <row r="41" spans="1:11" x14ac:dyDescent="0.2">
      <c r="A41" s="256" t="s">
        <v>346</v>
      </c>
      <c r="B41" s="256" t="s">
        <v>345</v>
      </c>
      <c r="C41" s="257">
        <v>0</v>
      </c>
      <c r="D41" s="257">
        <v>0</v>
      </c>
      <c r="E41" s="257">
        <v>42.4</v>
      </c>
      <c r="F41" s="257">
        <v>0</v>
      </c>
      <c r="G41" s="257">
        <v>42.4</v>
      </c>
      <c r="H41" s="257">
        <v>0</v>
      </c>
      <c r="I41" s="257">
        <v>42.4</v>
      </c>
      <c r="J41" s="257">
        <v>0</v>
      </c>
      <c r="K41" s="257">
        <v>42.4</v>
      </c>
    </row>
    <row r="42" spans="1:11" x14ac:dyDescent="0.2">
      <c r="A42" s="256" t="s">
        <v>340</v>
      </c>
      <c r="B42" s="256" t="s">
        <v>339</v>
      </c>
      <c r="C42" s="257">
        <v>0</v>
      </c>
      <c r="D42" s="257">
        <v>0</v>
      </c>
      <c r="E42" s="257">
        <v>101.05</v>
      </c>
      <c r="F42" s="257">
        <v>0</v>
      </c>
      <c r="G42" s="257">
        <v>101.05</v>
      </c>
      <c r="H42" s="257">
        <v>0</v>
      </c>
      <c r="I42" s="257">
        <v>101.05</v>
      </c>
      <c r="J42" s="257">
        <v>0</v>
      </c>
      <c r="K42" s="257">
        <v>101.05</v>
      </c>
    </row>
    <row r="43" spans="1:11" x14ac:dyDescent="0.2">
      <c r="A43" s="256" t="s">
        <v>332</v>
      </c>
      <c r="B43" s="256" t="s">
        <v>817</v>
      </c>
      <c r="C43" s="257">
        <v>0</v>
      </c>
      <c r="D43" s="257">
        <v>0</v>
      </c>
      <c r="E43" s="257">
        <v>5823.18</v>
      </c>
      <c r="F43" s="257">
        <v>0</v>
      </c>
      <c r="G43" s="257">
        <v>5823.18</v>
      </c>
      <c r="H43" s="257">
        <v>0</v>
      </c>
      <c r="I43" s="257">
        <v>5823.18</v>
      </c>
      <c r="J43" s="257">
        <v>0</v>
      </c>
      <c r="K43" s="257">
        <v>5823.18</v>
      </c>
    </row>
    <row r="44" spans="1:11" x14ac:dyDescent="0.2">
      <c r="A44" s="188" t="s">
        <v>330</v>
      </c>
      <c r="B44" s="188" t="s">
        <v>329</v>
      </c>
      <c r="C44" s="189">
        <v>0</v>
      </c>
      <c r="D44" s="189">
        <v>0</v>
      </c>
      <c r="E44" s="189">
        <v>705.13</v>
      </c>
      <c r="F44" s="189">
        <v>0</v>
      </c>
      <c r="G44" s="189">
        <v>705.13</v>
      </c>
      <c r="H44" s="189">
        <v>0</v>
      </c>
      <c r="I44" s="189">
        <v>705.13</v>
      </c>
      <c r="J44" s="189">
        <v>0</v>
      </c>
      <c r="K44" s="189">
        <v>705.13</v>
      </c>
    </row>
    <row r="45" spans="1:11" x14ac:dyDescent="0.2">
      <c r="A45" s="188" t="s">
        <v>328</v>
      </c>
      <c r="B45" s="188" t="s">
        <v>327</v>
      </c>
      <c r="C45" s="189">
        <v>0</v>
      </c>
      <c r="D45" s="189">
        <v>0</v>
      </c>
      <c r="E45" s="189">
        <v>968.79</v>
      </c>
      <c r="F45" s="189">
        <v>0</v>
      </c>
      <c r="G45" s="189">
        <v>968.79</v>
      </c>
      <c r="H45" s="189">
        <v>0</v>
      </c>
      <c r="I45" s="189">
        <v>968.79</v>
      </c>
      <c r="J45" s="189">
        <v>0</v>
      </c>
      <c r="K45" s="189">
        <v>968.79</v>
      </c>
    </row>
    <row r="46" spans="1:11" x14ac:dyDescent="0.2">
      <c r="A46" s="363" t="s">
        <v>293</v>
      </c>
      <c r="B46" s="363" t="s">
        <v>292</v>
      </c>
      <c r="C46" s="364">
        <v>0</v>
      </c>
      <c r="D46" s="364">
        <v>0</v>
      </c>
      <c r="E46" s="364">
        <v>2466.2199999999998</v>
      </c>
      <c r="F46" s="364">
        <v>0</v>
      </c>
      <c r="G46" s="364">
        <v>2466.2199999999998</v>
      </c>
      <c r="H46" s="364">
        <v>0</v>
      </c>
      <c r="I46" s="364">
        <v>2466.2199999999998</v>
      </c>
      <c r="J46" s="364">
        <v>0</v>
      </c>
      <c r="K46" s="364">
        <v>2466.2199999999998</v>
      </c>
    </row>
    <row r="47" spans="1:11" x14ac:dyDescent="0.2">
      <c r="A47" s="363" t="s">
        <v>291</v>
      </c>
      <c r="B47" s="363" t="s">
        <v>290</v>
      </c>
      <c r="C47" s="364">
        <v>0</v>
      </c>
      <c r="D47" s="364">
        <v>0</v>
      </c>
      <c r="E47" s="364">
        <v>11.5</v>
      </c>
      <c r="F47" s="364">
        <v>0</v>
      </c>
      <c r="G47" s="364">
        <v>11.5</v>
      </c>
      <c r="H47" s="364">
        <v>0</v>
      </c>
      <c r="I47" s="364">
        <v>11.5</v>
      </c>
      <c r="J47" s="364">
        <v>0</v>
      </c>
      <c r="K47" s="364">
        <v>11.5</v>
      </c>
    </row>
    <row r="48" spans="1:11" x14ac:dyDescent="0.2">
      <c r="A48" s="363" t="s">
        <v>289</v>
      </c>
      <c r="B48" s="363" t="s">
        <v>818</v>
      </c>
      <c r="C48" s="364">
        <v>0</v>
      </c>
      <c r="D48" s="364">
        <v>0</v>
      </c>
      <c r="E48" s="364">
        <v>974.06</v>
      </c>
      <c r="F48" s="364">
        <v>0</v>
      </c>
      <c r="G48" s="364">
        <v>974.06</v>
      </c>
      <c r="H48" s="364">
        <v>0</v>
      </c>
      <c r="I48" s="364">
        <v>974.06</v>
      </c>
      <c r="J48" s="364">
        <v>0</v>
      </c>
      <c r="K48" s="364">
        <v>974.06</v>
      </c>
    </row>
    <row r="49" spans="1:11" x14ac:dyDescent="0.2">
      <c r="A49" s="363" t="s">
        <v>287</v>
      </c>
      <c r="B49" s="363" t="s">
        <v>286</v>
      </c>
      <c r="C49" s="364">
        <v>0</v>
      </c>
      <c r="D49" s="364">
        <v>0</v>
      </c>
      <c r="E49" s="364">
        <v>590.16999999999996</v>
      </c>
      <c r="F49" s="364">
        <v>0</v>
      </c>
      <c r="G49" s="364">
        <v>590.16999999999996</v>
      </c>
      <c r="H49" s="364">
        <v>0</v>
      </c>
      <c r="I49" s="364">
        <v>590.16999999999996</v>
      </c>
      <c r="J49" s="364">
        <v>0</v>
      </c>
      <c r="K49" s="364">
        <v>590.16999999999996</v>
      </c>
    </row>
    <row r="50" spans="1:11" x14ac:dyDescent="0.2">
      <c r="A50" s="363" t="s">
        <v>285</v>
      </c>
      <c r="B50" s="363" t="s">
        <v>284</v>
      </c>
      <c r="C50" s="364">
        <v>0</v>
      </c>
      <c r="D50" s="364">
        <v>0</v>
      </c>
      <c r="E50" s="364">
        <v>51.59</v>
      </c>
      <c r="F50" s="364">
        <v>0</v>
      </c>
      <c r="G50" s="364">
        <v>51.59</v>
      </c>
      <c r="H50" s="364">
        <v>0</v>
      </c>
      <c r="I50" s="364">
        <v>51.59</v>
      </c>
      <c r="J50" s="364">
        <v>0</v>
      </c>
      <c r="K50" s="364">
        <v>51.59</v>
      </c>
    </row>
    <row r="51" spans="1:11" x14ac:dyDescent="0.2">
      <c r="A51" s="224" t="s">
        <v>283</v>
      </c>
      <c r="B51" s="224" t="s">
        <v>282</v>
      </c>
      <c r="C51" s="225">
        <v>0</v>
      </c>
      <c r="D51" s="225">
        <v>0</v>
      </c>
      <c r="E51" s="225">
        <v>847.52</v>
      </c>
      <c r="F51" s="225">
        <v>0</v>
      </c>
      <c r="G51" s="225">
        <v>847.52</v>
      </c>
      <c r="H51" s="225">
        <v>0</v>
      </c>
      <c r="I51" s="225">
        <v>847.52</v>
      </c>
      <c r="J51" s="225">
        <v>0</v>
      </c>
      <c r="K51" s="225">
        <v>847.52</v>
      </c>
    </row>
    <row r="52" spans="1:11" x14ac:dyDescent="0.2">
      <c r="A52" s="224" t="s">
        <v>281</v>
      </c>
      <c r="B52" s="224" t="s">
        <v>280</v>
      </c>
      <c r="C52" s="225">
        <v>0</v>
      </c>
      <c r="D52" s="225">
        <v>0</v>
      </c>
      <c r="E52" s="225">
        <v>23.75</v>
      </c>
      <c r="F52" s="225">
        <v>0</v>
      </c>
      <c r="G52" s="225">
        <v>23.75</v>
      </c>
      <c r="H52" s="225">
        <v>0</v>
      </c>
      <c r="I52" s="225">
        <v>23.75</v>
      </c>
      <c r="J52" s="225">
        <v>0</v>
      </c>
      <c r="K52" s="225">
        <v>23.75</v>
      </c>
    </row>
    <row r="53" spans="1:11" x14ac:dyDescent="0.2">
      <c r="A53" s="224" t="s">
        <v>279</v>
      </c>
      <c r="B53" s="224" t="s">
        <v>278</v>
      </c>
      <c r="C53" s="225">
        <v>0</v>
      </c>
      <c r="D53" s="225">
        <v>0</v>
      </c>
      <c r="E53" s="225">
        <v>211.42</v>
      </c>
      <c r="F53" s="225">
        <v>0</v>
      </c>
      <c r="G53" s="225">
        <v>211.42</v>
      </c>
      <c r="H53" s="225">
        <v>0</v>
      </c>
      <c r="I53" s="225">
        <v>211.42</v>
      </c>
      <c r="J53" s="225">
        <v>0</v>
      </c>
      <c r="K53" s="225">
        <v>211.42</v>
      </c>
    </row>
    <row r="54" spans="1:11" x14ac:dyDescent="0.2">
      <c r="A54" s="224" t="s">
        <v>277</v>
      </c>
      <c r="B54" s="224" t="s">
        <v>276</v>
      </c>
      <c r="C54" s="225">
        <v>0</v>
      </c>
      <c r="D54" s="225">
        <v>0</v>
      </c>
      <c r="E54" s="225">
        <v>3298.75</v>
      </c>
      <c r="F54" s="225">
        <v>0</v>
      </c>
      <c r="G54" s="225">
        <v>3298.75</v>
      </c>
      <c r="H54" s="225">
        <v>0</v>
      </c>
      <c r="I54" s="225">
        <v>3298.75</v>
      </c>
      <c r="J54" s="225">
        <v>0</v>
      </c>
      <c r="K54" s="225">
        <v>3298.75</v>
      </c>
    </row>
    <row r="55" spans="1:11" x14ac:dyDescent="0.2">
      <c r="A55" s="156" t="s">
        <v>275</v>
      </c>
      <c r="B55" s="156" t="s">
        <v>274</v>
      </c>
      <c r="C55" s="157">
        <v>0</v>
      </c>
      <c r="D55" s="157">
        <v>0</v>
      </c>
      <c r="E55" s="157">
        <v>371.86</v>
      </c>
      <c r="F55" s="157">
        <v>0</v>
      </c>
      <c r="G55" s="157">
        <v>371.86</v>
      </c>
      <c r="H55" s="157">
        <v>0</v>
      </c>
      <c r="I55" s="157">
        <v>371.86</v>
      </c>
      <c r="J55" s="157">
        <v>0</v>
      </c>
      <c r="K55" s="157">
        <v>371.86</v>
      </c>
    </row>
    <row r="56" spans="1:11" x14ac:dyDescent="0.2">
      <c r="A56" s="156" t="s">
        <v>271</v>
      </c>
      <c r="B56" s="156" t="s">
        <v>270</v>
      </c>
      <c r="C56" s="157">
        <v>0</v>
      </c>
      <c r="D56" s="157">
        <v>0</v>
      </c>
      <c r="E56" s="157">
        <v>506.26</v>
      </c>
      <c r="F56" s="157">
        <v>0</v>
      </c>
      <c r="G56" s="157">
        <v>506.26</v>
      </c>
      <c r="H56" s="157">
        <v>0</v>
      </c>
      <c r="I56" s="157">
        <v>506.26</v>
      </c>
      <c r="J56" s="157">
        <v>0</v>
      </c>
      <c r="K56" s="157">
        <v>506.26</v>
      </c>
    </row>
    <row r="57" spans="1:11" x14ac:dyDescent="0.2">
      <c r="A57" s="175" t="s">
        <v>269</v>
      </c>
      <c r="B57" s="175" t="s">
        <v>819</v>
      </c>
      <c r="C57" s="176">
        <v>0</v>
      </c>
      <c r="D57" s="176">
        <v>0</v>
      </c>
      <c r="E57" s="176">
        <v>493.17</v>
      </c>
      <c r="F57" s="176">
        <v>0</v>
      </c>
      <c r="G57" s="176">
        <v>493.17</v>
      </c>
      <c r="H57" s="176">
        <v>0</v>
      </c>
      <c r="I57" s="176">
        <v>493.17</v>
      </c>
      <c r="J57" s="176">
        <v>0</v>
      </c>
      <c r="K57" s="176">
        <v>493.17</v>
      </c>
    </row>
    <row r="58" spans="1:11" x14ac:dyDescent="0.2">
      <c r="A58" s="175" t="s">
        <v>267</v>
      </c>
      <c r="B58" s="175" t="s">
        <v>266</v>
      </c>
      <c r="C58" s="176">
        <v>0</v>
      </c>
      <c r="D58" s="176">
        <v>0</v>
      </c>
      <c r="E58" s="176">
        <v>251.57</v>
      </c>
      <c r="F58" s="176">
        <v>0</v>
      </c>
      <c r="G58" s="176">
        <v>251.57</v>
      </c>
      <c r="H58" s="176">
        <v>0</v>
      </c>
      <c r="I58" s="176">
        <v>251.57</v>
      </c>
      <c r="J58" s="176">
        <v>0</v>
      </c>
      <c r="K58" s="176">
        <v>251.57</v>
      </c>
    </row>
    <row r="59" spans="1:11" x14ac:dyDescent="0.2">
      <c r="A59" s="175" t="s">
        <v>265</v>
      </c>
      <c r="B59" s="175" t="s">
        <v>264</v>
      </c>
      <c r="C59" s="176">
        <v>0</v>
      </c>
      <c r="D59" s="176">
        <v>0</v>
      </c>
      <c r="E59" s="176">
        <v>2758.66</v>
      </c>
      <c r="F59" s="176">
        <v>0</v>
      </c>
      <c r="G59" s="176">
        <v>2758.66</v>
      </c>
      <c r="H59" s="176">
        <v>0</v>
      </c>
      <c r="I59" s="176">
        <v>2758.66</v>
      </c>
      <c r="J59" s="176">
        <v>0</v>
      </c>
      <c r="K59" s="176">
        <v>2758.66</v>
      </c>
    </row>
    <row r="60" spans="1:11" x14ac:dyDescent="0.2">
      <c r="A60" s="175" t="s">
        <v>263</v>
      </c>
      <c r="B60" s="175" t="s">
        <v>262</v>
      </c>
      <c r="C60" s="176">
        <v>0</v>
      </c>
      <c r="D60" s="176">
        <v>0</v>
      </c>
      <c r="E60" s="176">
        <v>466.68</v>
      </c>
      <c r="F60" s="176">
        <v>0</v>
      </c>
      <c r="G60" s="176">
        <v>466.68</v>
      </c>
      <c r="H60" s="176">
        <v>0</v>
      </c>
      <c r="I60" s="176">
        <v>466.68</v>
      </c>
      <c r="J60" s="176">
        <v>0</v>
      </c>
      <c r="K60" s="176">
        <v>466.68</v>
      </c>
    </row>
    <row r="61" spans="1:11" x14ac:dyDescent="0.2">
      <c r="A61" s="175" t="s">
        <v>259</v>
      </c>
      <c r="B61" s="175" t="s">
        <v>258</v>
      </c>
      <c r="C61" s="176">
        <v>0</v>
      </c>
      <c r="D61" s="176">
        <v>0</v>
      </c>
      <c r="E61" s="176">
        <v>1499.69</v>
      </c>
      <c r="F61" s="176">
        <v>0</v>
      </c>
      <c r="G61" s="176">
        <v>1499.69</v>
      </c>
      <c r="H61" s="176">
        <v>0</v>
      </c>
      <c r="I61" s="176">
        <v>1499.69</v>
      </c>
      <c r="J61" s="176">
        <v>0</v>
      </c>
      <c r="K61" s="176">
        <v>1499.69</v>
      </c>
    </row>
    <row r="62" spans="1:11" x14ac:dyDescent="0.2">
      <c r="A62" s="175" t="s">
        <v>624</v>
      </c>
      <c r="B62" s="175" t="s">
        <v>623</v>
      </c>
      <c r="C62" s="176"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</row>
    <row r="63" spans="1:11" x14ac:dyDescent="0.2">
      <c r="A63" s="175" t="s">
        <v>251</v>
      </c>
      <c r="B63" s="175" t="s">
        <v>820</v>
      </c>
      <c r="C63" s="176">
        <v>0</v>
      </c>
      <c r="D63" s="176">
        <v>0</v>
      </c>
      <c r="E63" s="176">
        <v>12.5</v>
      </c>
      <c r="F63" s="176">
        <v>0</v>
      </c>
      <c r="G63" s="176">
        <v>12.5</v>
      </c>
      <c r="H63" s="176">
        <v>0</v>
      </c>
      <c r="I63" s="176">
        <v>12.5</v>
      </c>
      <c r="J63" s="176">
        <v>0</v>
      </c>
      <c r="K63" s="176">
        <v>12.5</v>
      </c>
    </row>
    <row r="64" spans="1:11" x14ac:dyDescent="0.2">
      <c r="A64" s="258" t="s">
        <v>249</v>
      </c>
      <c r="B64" s="258" t="s">
        <v>248</v>
      </c>
      <c r="C64" s="259">
        <v>0</v>
      </c>
      <c r="D64" s="259">
        <v>0</v>
      </c>
      <c r="E64" s="259">
        <v>1503.14</v>
      </c>
      <c r="F64" s="259">
        <v>0</v>
      </c>
      <c r="G64" s="259">
        <v>1503.14</v>
      </c>
      <c r="H64" s="259">
        <v>0</v>
      </c>
      <c r="I64" s="259">
        <v>1503.14</v>
      </c>
      <c r="J64" s="259">
        <v>0</v>
      </c>
      <c r="K64" s="259">
        <v>1503.14</v>
      </c>
    </row>
    <row r="65" spans="1:11" x14ac:dyDescent="0.2">
      <c r="A65" s="258" t="s">
        <v>821</v>
      </c>
      <c r="B65" s="258" t="s">
        <v>822</v>
      </c>
      <c r="C65" s="259">
        <v>0</v>
      </c>
      <c r="D65" s="259">
        <v>0</v>
      </c>
      <c r="E65" s="259">
        <v>221.77</v>
      </c>
      <c r="F65" s="259">
        <v>0</v>
      </c>
      <c r="G65" s="259">
        <v>221.77</v>
      </c>
      <c r="H65" s="259">
        <v>0</v>
      </c>
      <c r="I65" s="259">
        <v>221.77</v>
      </c>
      <c r="J65" s="259">
        <v>0</v>
      </c>
      <c r="K65" s="259">
        <v>221.77</v>
      </c>
    </row>
    <row r="66" spans="1:11" x14ac:dyDescent="0.2">
      <c r="A66" s="331" t="s">
        <v>243</v>
      </c>
      <c r="B66" s="331" t="s">
        <v>823</v>
      </c>
      <c r="C66" s="332">
        <v>0</v>
      </c>
      <c r="D66" s="332">
        <v>0</v>
      </c>
      <c r="E66" s="332">
        <v>2064.91</v>
      </c>
      <c r="F66" s="332">
        <v>0</v>
      </c>
      <c r="G66" s="332">
        <v>2064.91</v>
      </c>
      <c r="H66" s="332">
        <v>0</v>
      </c>
      <c r="I66" s="332">
        <v>2064.91</v>
      </c>
      <c r="J66" s="332">
        <v>0</v>
      </c>
      <c r="K66" s="332">
        <v>2064.91</v>
      </c>
    </row>
    <row r="67" spans="1:11" x14ac:dyDescent="0.2">
      <c r="A67" s="331" t="s">
        <v>237</v>
      </c>
      <c r="B67" s="331" t="s">
        <v>236</v>
      </c>
      <c r="C67" s="332">
        <v>0</v>
      </c>
      <c r="D67" s="332">
        <v>0</v>
      </c>
      <c r="E67" s="332">
        <v>1939.23</v>
      </c>
      <c r="F67" s="332">
        <v>0</v>
      </c>
      <c r="G67" s="332">
        <v>1939.23</v>
      </c>
      <c r="H67" s="332">
        <v>0</v>
      </c>
      <c r="I67" s="332">
        <v>1939.23</v>
      </c>
      <c r="J67" s="332">
        <v>0</v>
      </c>
      <c r="K67" s="332">
        <v>1939.23</v>
      </c>
    </row>
    <row r="68" spans="1:11" x14ac:dyDescent="0.2">
      <c r="A68" s="331" t="s">
        <v>235</v>
      </c>
      <c r="B68" s="331" t="s">
        <v>234</v>
      </c>
      <c r="C68" s="332">
        <v>0</v>
      </c>
      <c r="D68" s="332">
        <v>0</v>
      </c>
      <c r="E68" s="332">
        <v>230.44</v>
      </c>
      <c r="F68" s="332">
        <v>0</v>
      </c>
      <c r="G68" s="332">
        <v>230.44</v>
      </c>
      <c r="H68" s="332">
        <v>0</v>
      </c>
      <c r="I68" s="332">
        <v>230.44</v>
      </c>
      <c r="J68" s="332">
        <v>0</v>
      </c>
      <c r="K68" s="332">
        <v>230.44</v>
      </c>
    </row>
    <row r="69" spans="1:11" x14ac:dyDescent="0.2">
      <c r="A69" s="331" t="s">
        <v>231</v>
      </c>
      <c r="B69" s="331" t="s">
        <v>230</v>
      </c>
      <c r="C69" s="332">
        <v>0</v>
      </c>
      <c r="D69" s="332">
        <v>0</v>
      </c>
      <c r="E69" s="332">
        <v>1750</v>
      </c>
      <c r="F69" s="332">
        <v>0</v>
      </c>
      <c r="G69" s="332">
        <v>1750</v>
      </c>
      <c r="H69" s="332">
        <v>0</v>
      </c>
      <c r="I69" s="332">
        <v>1750</v>
      </c>
      <c r="J69" s="332">
        <v>0</v>
      </c>
      <c r="K69" s="332">
        <v>1750</v>
      </c>
    </row>
    <row r="70" spans="1:11" x14ac:dyDescent="0.2">
      <c r="A70" s="331" t="s">
        <v>824</v>
      </c>
      <c r="B70" s="331" t="s">
        <v>825</v>
      </c>
      <c r="C70" s="332">
        <v>0</v>
      </c>
      <c r="D70" s="332">
        <v>0</v>
      </c>
      <c r="E70" s="332">
        <v>5312.5</v>
      </c>
      <c r="F70" s="332">
        <v>0</v>
      </c>
      <c r="G70" s="332">
        <v>5312.5</v>
      </c>
      <c r="H70" s="332">
        <v>0</v>
      </c>
      <c r="I70" s="332">
        <v>5312.5</v>
      </c>
      <c r="J70" s="332">
        <v>0</v>
      </c>
      <c r="K70" s="332">
        <v>5312.5</v>
      </c>
    </row>
    <row r="71" spans="1:11" x14ac:dyDescent="0.2">
      <c r="A71" s="331" t="s">
        <v>225</v>
      </c>
      <c r="B71" s="331" t="s">
        <v>224</v>
      </c>
      <c r="C71" s="332">
        <v>0</v>
      </c>
      <c r="D71" s="332">
        <v>0</v>
      </c>
      <c r="E71" s="332">
        <v>1253.21</v>
      </c>
      <c r="F71" s="332">
        <v>0</v>
      </c>
      <c r="G71" s="332">
        <v>1253.21</v>
      </c>
      <c r="H71" s="332">
        <v>0</v>
      </c>
      <c r="I71" s="332">
        <v>1253.21</v>
      </c>
      <c r="J71" s="332">
        <v>0</v>
      </c>
      <c r="K71" s="332">
        <v>1253.21</v>
      </c>
    </row>
    <row r="72" spans="1:11" x14ac:dyDescent="0.2">
      <c r="A72" s="297" t="s">
        <v>223</v>
      </c>
      <c r="B72" s="297" t="s">
        <v>222</v>
      </c>
      <c r="C72" s="298">
        <v>0</v>
      </c>
      <c r="D72" s="298">
        <v>0</v>
      </c>
      <c r="E72" s="298">
        <v>11504.49</v>
      </c>
      <c r="F72" s="298">
        <v>0</v>
      </c>
      <c r="G72" s="298">
        <v>11504.49</v>
      </c>
      <c r="H72" s="298">
        <v>0</v>
      </c>
      <c r="I72" s="298">
        <v>11504.49</v>
      </c>
      <c r="J72" s="298">
        <v>0</v>
      </c>
      <c r="K72" s="298">
        <v>11504.49</v>
      </c>
    </row>
    <row r="73" spans="1:11" x14ac:dyDescent="0.2">
      <c r="A73" s="297" t="s">
        <v>221</v>
      </c>
      <c r="B73" s="297" t="s">
        <v>220</v>
      </c>
      <c r="C73" s="298">
        <v>0</v>
      </c>
      <c r="D73" s="298">
        <v>0</v>
      </c>
      <c r="E73" s="298">
        <v>4686.4399999999996</v>
      </c>
      <c r="F73" s="298">
        <v>0</v>
      </c>
      <c r="G73" s="298">
        <v>4686.4399999999996</v>
      </c>
      <c r="H73" s="298">
        <v>0</v>
      </c>
      <c r="I73" s="298">
        <v>4686.4399999999996</v>
      </c>
      <c r="J73" s="298">
        <v>0</v>
      </c>
      <c r="K73" s="298">
        <v>4686.4399999999996</v>
      </c>
    </row>
    <row r="74" spans="1:11" x14ac:dyDescent="0.2">
      <c r="A74" s="258" t="s">
        <v>219</v>
      </c>
      <c r="B74" s="258" t="s">
        <v>218</v>
      </c>
      <c r="C74" s="259">
        <v>0</v>
      </c>
      <c r="D74" s="259">
        <v>0</v>
      </c>
      <c r="E74" s="259">
        <v>71.25</v>
      </c>
      <c r="F74" s="259">
        <v>0</v>
      </c>
      <c r="G74" s="259">
        <v>71.25</v>
      </c>
      <c r="H74" s="259">
        <v>0</v>
      </c>
      <c r="I74" s="259">
        <v>71.25</v>
      </c>
      <c r="J74" s="259">
        <v>0</v>
      </c>
      <c r="K74" s="259">
        <v>71.25</v>
      </c>
    </row>
    <row r="75" spans="1:11" x14ac:dyDescent="0.2">
      <c r="A75" s="153" t="s">
        <v>215</v>
      </c>
      <c r="B75" s="153" t="s">
        <v>214</v>
      </c>
      <c r="C75" s="154">
        <v>0</v>
      </c>
      <c r="D75" s="154">
        <v>0</v>
      </c>
      <c r="E75" s="154">
        <v>90.15</v>
      </c>
      <c r="F75" s="154">
        <v>0</v>
      </c>
      <c r="G75" s="154">
        <v>90.15</v>
      </c>
      <c r="H75" s="154">
        <v>0</v>
      </c>
      <c r="I75" s="154">
        <v>90.15</v>
      </c>
      <c r="J75" s="154">
        <v>0</v>
      </c>
      <c r="K75" s="154">
        <v>90.15</v>
      </c>
    </row>
    <row r="76" spans="1:11" x14ac:dyDescent="0.2">
      <c r="A76" s="153" t="s">
        <v>211</v>
      </c>
      <c r="B76" s="153" t="s">
        <v>210</v>
      </c>
      <c r="C76" s="154">
        <v>0</v>
      </c>
      <c r="D76" s="154">
        <v>0</v>
      </c>
      <c r="E76" s="154">
        <v>1.99</v>
      </c>
      <c r="F76" s="154">
        <v>0</v>
      </c>
      <c r="G76" s="154">
        <v>1.99</v>
      </c>
      <c r="H76" s="154">
        <v>0</v>
      </c>
      <c r="I76" s="154">
        <v>1.99</v>
      </c>
      <c r="J76" s="154">
        <v>0</v>
      </c>
      <c r="K76" s="154">
        <v>1.99</v>
      </c>
    </row>
    <row r="77" spans="1:11" x14ac:dyDescent="0.2">
      <c r="A77" s="153" t="s">
        <v>209</v>
      </c>
      <c r="B77" s="153" t="s">
        <v>208</v>
      </c>
      <c r="C77" s="154">
        <v>0</v>
      </c>
      <c r="D77" s="154">
        <v>0</v>
      </c>
      <c r="E77" s="154">
        <v>144</v>
      </c>
      <c r="F77" s="154">
        <v>0</v>
      </c>
      <c r="G77" s="154">
        <v>144</v>
      </c>
      <c r="H77" s="154">
        <v>0</v>
      </c>
      <c r="I77" s="154">
        <v>144</v>
      </c>
      <c r="J77" s="154">
        <v>0</v>
      </c>
      <c r="K77" s="154">
        <v>144</v>
      </c>
    </row>
    <row r="78" spans="1:11" x14ac:dyDescent="0.2">
      <c r="A78" s="153" t="s">
        <v>207</v>
      </c>
      <c r="B78" s="153" t="s">
        <v>206</v>
      </c>
      <c r="C78" s="154">
        <v>0</v>
      </c>
      <c r="D78" s="154">
        <v>0</v>
      </c>
      <c r="E78" s="154">
        <v>0</v>
      </c>
      <c r="F78" s="154">
        <v>0</v>
      </c>
      <c r="G78" s="154">
        <v>0</v>
      </c>
      <c r="H78" s="154">
        <v>0</v>
      </c>
      <c r="I78" s="154">
        <v>0</v>
      </c>
      <c r="J78" s="154">
        <v>0</v>
      </c>
      <c r="K78" s="154">
        <v>0</v>
      </c>
    </row>
    <row r="79" spans="1:11" x14ac:dyDescent="0.2">
      <c r="A79" s="153" t="s">
        <v>205</v>
      </c>
      <c r="B79" s="153" t="s">
        <v>204</v>
      </c>
      <c r="C79" s="154">
        <v>0</v>
      </c>
      <c r="D79" s="154">
        <v>0</v>
      </c>
      <c r="E79" s="154">
        <v>6217.81</v>
      </c>
      <c r="F79" s="154">
        <v>0</v>
      </c>
      <c r="G79" s="154">
        <v>6217.81</v>
      </c>
      <c r="H79" s="154">
        <v>0</v>
      </c>
      <c r="I79" s="154">
        <v>6217.81</v>
      </c>
      <c r="J79" s="154">
        <v>0</v>
      </c>
      <c r="K79" s="154">
        <v>6217.81</v>
      </c>
    </row>
    <row r="80" spans="1:11" x14ac:dyDescent="0.2">
      <c r="A80" s="153" t="s">
        <v>199</v>
      </c>
      <c r="B80" s="153" t="s">
        <v>198</v>
      </c>
      <c r="C80" s="154">
        <v>0</v>
      </c>
      <c r="D80" s="154">
        <v>0</v>
      </c>
      <c r="E80" s="154">
        <v>185.62</v>
      </c>
      <c r="F80" s="154">
        <v>0</v>
      </c>
      <c r="G80" s="154">
        <v>185.62</v>
      </c>
      <c r="H80" s="154">
        <v>0</v>
      </c>
      <c r="I80" s="154">
        <v>185.62</v>
      </c>
      <c r="J80" s="154">
        <v>0</v>
      </c>
      <c r="K80" s="154">
        <v>185.62</v>
      </c>
    </row>
    <row r="81" spans="1:11" x14ac:dyDescent="0.2">
      <c r="A81" s="153" t="s">
        <v>197</v>
      </c>
      <c r="B81" s="153" t="s">
        <v>56</v>
      </c>
      <c r="C81" s="154">
        <v>0</v>
      </c>
      <c r="D81" s="154">
        <v>0</v>
      </c>
      <c r="E81" s="154">
        <v>71.3</v>
      </c>
      <c r="F81" s="154">
        <v>0</v>
      </c>
      <c r="G81" s="154">
        <v>71.3</v>
      </c>
      <c r="H81" s="154">
        <v>0</v>
      </c>
      <c r="I81" s="154">
        <v>71.3</v>
      </c>
      <c r="J81" s="154">
        <v>0</v>
      </c>
      <c r="K81" s="154">
        <v>71.3</v>
      </c>
    </row>
    <row r="82" spans="1:11" x14ac:dyDescent="0.2">
      <c r="A82" s="228" t="s">
        <v>181</v>
      </c>
      <c r="B82" s="228" t="s">
        <v>180</v>
      </c>
      <c r="C82" s="229">
        <v>0</v>
      </c>
      <c r="D82" s="229">
        <v>0</v>
      </c>
      <c r="E82" s="229">
        <v>190.01</v>
      </c>
      <c r="F82" s="229">
        <v>0</v>
      </c>
      <c r="G82" s="229">
        <v>190.01</v>
      </c>
      <c r="H82" s="229">
        <v>0</v>
      </c>
      <c r="I82" s="229">
        <v>190.01</v>
      </c>
      <c r="J82" s="229">
        <v>0</v>
      </c>
      <c r="K82" s="229">
        <v>190.01</v>
      </c>
    </row>
    <row r="83" spans="1:11" x14ac:dyDescent="0.2">
      <c r="A83" s="188" t="s">
        <v>326</v>
      </c>
      <c r="B83" s="188" t="s">
        <v>325</v>
      </c>
      <c r="C83" s="189">
        <v>0</v>
      </c>
      <c r="D83" s="189">
        <v>0</v>
      </c>
      <c r="E83" s="189">
        <v>1568.96</v>
      </c>
      <c r="F83" s="189">
        <v>0</v>
      </c>
      <c r="G83" s="189">
        <v>1568.96</v>
      </c>
      <c r="H83" s="189">
        <v>0</v>
      </c>
      <c r="I83" s="189">
        <v>1568.96</v>
      </c>
      <c r="J83" s="189">
        <v>0</v>
      </c>
      <c r="K83" s="189">
        <v>1568.96</v>
      </c>
    </row>
    <row r="84" spans="1:11" x14ac:dyDescent="0.2">
      <c r="A84" s="188" t="s">
        <v>324</v>
      </c>
      <c r="B84" s="188" t="s">
        <v>323</v>
      </c>
      <c r="C84" s="189">
        <v>0</v>
      </c>
      <c r="D84" s="189">
        <v>0</v>
      </c>
      <c r="E84" s="189">
        <v>683.29</v>
      </c>
      <c r="F84" s="189">
        <v>0</v>
      </c>
      <c r="G84" s="189">
        <v>683.29</v>
      </c>
      <c r="H84" s="189">
        <v>0</v>
      </c>
      <c r="I84" s="189">
        <v>683.29</v>
      </c>
      <c r="J84" s="189">
        <v>0</v>
      </c>
      <c r="K84" s="189">
        <v>683.29</v>
      </c>
    </row>
    <row r="85" spans="1:11" x14ac:dyDescent="0.2">
      <c r="A85" s="188" t="s">
        <v>320</v>
      </c>
      <c r="B85" s="188" t="s">
        <v>319</v>
      </c>
      <c r="C85" s="189">
        <v>0</v>
      </c>
      <c r="D85" s="189">
        <v>0</v>
      </c>
      <c r="E85" s="189">
        <v>48.12</v>
      </c>
      <c r="F85" s="189">
        <v>0</v>
      </c>
      <c r="G85" s="189">
        <v>48.12</v>
      </c>
      <c r="H85" s="189">
        <v>0</v>
      </c>
      <c r="I85" s="189">
        <v>48.12</v>
      </c>
      <c r="J85" s="189">
        <v>0</v>
      </c>
      <c r="K85" s="189">
        <v>48.12</v>
      </c>
    </row>
    <row r="86" spans="1:11" x14ac:dyDescent="0.2">
      <c r="A86" s="188" t="s">
        <v>316</v>
      </c>
      <c r="B86" s="188" t="s">
        <v>826</v>
      </c>
      <c r="C86" s="189">
        <v>0</v>
      </c>
      <c r="D86" s="189">
        <v>0</v>
      </c>
      <c r="E86" s="189">
        <v>1434.05</v>
      </c>
      <c r="F86" s="189">
        <v>0</v>
      </c>
      <c r="G86" s="189">
        <v>1434.05</v>
      </c>
      <c r="H86" s="189">
        <v>0</v>
      </c>
      <c r="I86" s="189">
        <v>1434.05</v>
      </c>
      <c r="J86" s="189">
        <v>0</v>
      </c>
      <c r="K86" s="189">
        <v>1434.05</v>
      </c>
    </row>
    <row r="87" spans="1:11" x14ac:dyDescent="0.2">
      <c r="A87" s="128" t="s">
        <v>309</v>
      </c>
      <c r="B87" s="128" t="s">
        <v>827</v>
      </c>
      <c r="C87" s="129">
        <v>0</v>
      </c>
      <c r="D87" s="129">
        <v>0</v>
      </c>
      <c r="E87" s="129">
        <v>1480.1</v>
      </c>
      <c r="F87" s="129">
        <v>0</v>
      </c>
      <c r="G87" s="129">
        <v>1480.1</v>
      </c>
      <c r="H87" s="129">
        <v>0</v>
      </c>
      <c r="I87" s="129">
        <v>1480.1</v>
      </c>
      <c r="J87" s="129">
        <v>0</v>
      </c>
      <c r="K87" s="129">
        <v>1480.1</v>
      </c>
    </row>
    <row r="88" spans="1:11" x14ac:dyDescent="0.2">
      <c r="A88" s="128" t="s">
        <v>307</v>
      </c>
      <c r="B88" s="128" t="s">
        <v>306</v>
      </c>
      <c r="C88" s="129">
        <v>0</v>
      </c>
      <c r="D88" s="129">
        <v>0</v>
      </c>
      <c r="E88" s="129">
        <v>5.63</v>
      </c>
      <c r="F88" s="129">
        <v>0</v>
      </c>
      <c r="G88" s="129">
        <v>5.63</v>
      </c>
      <c r="H88" s="129">
        <v>0</v>
      </c>
      <c r="I88" s="129">
        <v>5.63</v>
      </c>
      <c r="J88" s="129">
        <v>0</v>
      </c>
      <c r="K88" s="129">
        <v>5.63</v>
      </c>
    </row>
    <row r="89" spans="1:11" x14ac:dyDescent="0.2">
      <c r="A89" s="128" t="s">
        <v>303</v>
      </c>
      <c r="B89" s="128" t="s">
        <v>302</v>
      </c>
      <c r="C89" s="129">
        <v>0</v>
      </c>
      <c r="D89" s="129">
        <v>0</v>
      </c>
      <c r="E89" s="129">
        <v>948.2</v>
      </c>
      <c r="F89" s="129">
        <v>0</v>
      </c>
      <c r="G89" s="129">
        <v>948.2</v>
      </c>
      <c r="H89" s="129">
        <v>0</v>
      </c>
      <c r="I89" s="129">
        <v>948.2</v>
      </c>
      <c r="J89" s="129">
        <v>0</v>
      </c>
      <c r="K89" s="129">
        <v>948.2</v>
      </c>
    </row>
    <row r="90" spans="1:11" x14ac:dyDescent="0.2">
      <c r="A90" s="128" t="s">
        <v>299</v>
      </c>
      <c r="B90" s="128" t="s">
        <v>298</v>
      </c>
      <c r="C90" s="129">
        <v>0</v>
      </c>
      <c r="D90" s="129">
        <v>0</v>
      </c>
      <c r="E90" s="129">
        <v>1322.98</v>
      </c>
      <c r="F90" s="129">
        <v>0</v>
      </c>
      <c r="G90" s="129">
        <v>1322.98</v>
      </c>
      <c r="H90" s="129">
        <v>0</v>
      </c>
      <c r="I90" s="129">
        <v>1322.98</v>
      </c>
      <c r="J90" s="129">
        <v>0</v>
      </c>
      <c r="K90" s="129">
        <v>1322.98</v>
      </c>
    </row>
    <row r="91" spans="1:11" x14ac:dyDescent="0.2">
      <c r="A91" s="126" t="s">
        <v>297</v>
      </c>
      <c r="B91" s="126" t="s">
        <v>296</v>
      </c>
      <c r="C91" s="123">
        <v>0</v>
      </c>
      <c r="D91" s="123">
        <v>0</v>
      </c>
      <c r="E91" s="123">
        <v>255.61</v>
      </c>
      <c r="F91" s="123">
        <v>0</v>
      </c>
      <c r="G91" s="123">
        <v>255.61</v>
      </c>
      <c r="H91" s="123">
        <v>0</v>
      </c>
      <c r="I91" s="123">
        <v>255.61</v>
      </c>
      <c r="J91" s="123">
        <v>0</v>
      </c>
      <c r="K91" s="123">
        <v>255.61</v>
      </c>
    </row>
    <row r="92" spans="1:11" x14ac:dyDescent="0.2">
      <c r="A92" s="226" t="s">
        <v>194</v>
      </c>
      <c r="B92" s="226" t="s">
        <v>193</v>
      </c>
      <c r="C92" s="227">
        <v>0</v>
      </c>
      <c r="D92" s="227">
        <v>0</v>
      </c>
      <c r="E92" s="227">
        <v>76.77</v>
      </c>
      <c r="F92" s="227">
        <v>0</v>
      </c>
      <c r="G92" s="227">
        <v>76.77</v>
      </c>
      <c r="H92" s="227">
        <v>0</v>
      </c>
      <c r="I92" s="227">
        <v>76.77</v>
      </c>
      <c r="J92" s="227">
        <v>0</v>
      </c>
      <c r="K92" s="227">
        <v>76.77</v>
      </c>
    </row>
    <row r="93" spans="1:11" x14ac:dyDescent="0.2">
      <c r="A93" s="226" t="s">
        <v>192</v>
      </c>
      <c r="B93" s="226" t="s">
        <v>191</v>
      </c>
      <c r="C93" s="227">
        <v>0</v>
      </c>
      <c r="D93" s="227">
        <v>0</v>
      </c>
      <c r="E93" s="227">
        <v>471.9</v>
      </c>
      <c r="F93" s="227">
        <v>0</v>
      </c>
      <c r="G93" s="227">
        <v>471.9</v>
      </c>
      <c r="H93" s="227">
        <v>0</v>
      </c>
      <c r="I93" s="227">
        <v>471.9</v>
      </c>
      <c r="J93" s="227">
        <v>0</v>
      </c>
      <c r="K93" s="227">
        <v>471.9</v>
      </c>
    </row>
    <row r="94" spans="1:11" x14ac:dyDescent="0.2">
      <c r="A94" s="260" t="s">
        <v>190</v>
      </c>
      <c r="B94" s="260" t="s">
        <v>189</v>
      </c>
      <c r="C94" s="261">
        <v>0</v>
      </c>
      <c r="D94" s="261">
        <v>0</v>
      </c>
      <c r="E94" s="261">
        <v>308.23</v>
      </c>
      <c r="F94" s="261">
        <v>0</v>
      </c>
      <c r="G94" s="261">
        <v>308.23</v>
      </c>
      <c r="H94" s="261">
        <v>0</v>
      </c>
      <c r="I94" s="261">
        <v>308.23</v>
      </c>
      <c r="J94" s="261">
        <v>0</v>
      </c>
      <c r="K94" s="261">
        <v>308.23</v>
      </c>
    </row>
    <row r="95" spans="1:11" x14ac:dyDescent="0.2">
      <c r="A95" s="260" t="s">
        <v>188</v>
      </c>
      <c r="B95" s="260" t="s">
        <v>187</v>
      </c>
      <c r="C95" s="261">
        <v>0</v>
      </c>
      <c r="D95" s="261">
        <v>0</v>
      </c>
      <c r="E95" s="261">
        <v>1721.23</v>
      </c>
      <c r="F95" s="261">
        <v>0</v>
      </c>
      <c r="G95" s="261">
        <v>1721.23</v>
      </c>
      <c r="H95" s="261">
        <v>0</v>
      </c>
      <c r="I95" s="261">
        <v>1721.23</v>
      </c>
      <c r="J95" s="261">
        <v>0</v>
      </c>
      <c r="K95" s="261">
        <v>1721.23</v>
      </c>
    </row>
    <row r="96" spans="1:11" x14ac:dyDescent="0.2">
      <c r="A96" s="305" t="s">
        <v>186</v>
      </c>
      <c r="B96" s="305" t="s">
        <v>86</v>
      </c>
      <c r="C96" s="306">
        <v>0</v>
      </c>
      <c r="D96" s="306">
        <v>0</v>
      </c>
      <c r="E96" s="306">
        <v>10</v>
      </c>
      <c r="F96" s="306">
        <v>0</v>
      </c>
      <c r="G96" s="306">
        <v>10</v>
      </c>
      <c r="H96" s="306">
        <v>0</v>
      </c>
      <c r="I96" s="306">
        <v>10</v>
      </c>
      <c r="J96" s="306">
        <v>0</v>
      </c>
      <c r="K96" s="306">
        <v>10</v>
      </c>
    </row>
    <row r="97" spans="1:11" x14ac:dyDescent="0.2">
      <c r="A97" s="192" t="s">
        <v>184</v>
      </c>
      <c r="B97" s="192" t="s">
        <v>828</v>
      </c>
      <c r="C97" s="193">
        <v>0</v>
      </c>
      <c r="D97" s="193">
        <v>0</v>
      </c>
      <c r="E97" s="193">
        <v>7</v>
      </c>
      <c r="F97" s="193">
        <v>0</v>
      </c>
      <c r="G97" s="193">
        <v>7</v>
      </c>
      <c r="H97" s="193">
        <v>0</v>
      </c>
      <c r="I97" s="193">
        <v>7</v>
      </c>
      <c r="J97" s="193">
        <v>0</v>
      </c>
      <c r="K97" s="193">
        <v>7</v>
      </c>
    </row>
    <row r="98" spans="1:11" x14ac:dyDescent="0.2">
      <c r="A98" s="333" t="s">
        <v>177</v>
      </c>
      <c r="B98" s="333" t="s">
        <v>176</v>
      </c>
      <c r="C98" s="334">
        <v>0</v>
      </c>
      <c r="D98" s="334">
        <v>0</v>
      </c>
      <c r="E98" s="334">
        <v>152.13999999999999</v>
      </c>
      <c r="F98" s="334">
        <v>0</v>
      </c>
      <c r="G98" s="334">
        <v>152.13999999999999</v>
      </c>
      <c r="H98" s="334">
        <v>0</v>
      </c>
      <c r="I98" s="334">
        <v>152.13999999999999</v>
      </c>
      <c r="J98" s="334">
        <v>0</v>
      </c>
      <c r="K98" s="334">
        <v>152.13999999999999</v>
      </c>
    </row>
    <row r="99" spans="1:11" x14ac:dyDescent="0.2">
      <c r="A99" s="333" t="s">
        <v>175</v>
      </c>
      <c r="B99" s="333" t="s">
        <v>174</v>
      </c>
      <c r="C99" s="334">
        <v>0</v>
      </c>
      <c r="D99" s="334">
        <v>0</v>
      </c>
      <c r="E99" s="334">
        <v>595.44000000000005</v>
      </c>
      <c r="F99" s="334">
        <v>0</v>
      </c>
      <c r="G99" s="334">
        <v>595.44000000000005</v>
      </c>
      <c r="H99" s="334">
        <v>0</v>
      </c>
      <c r="I99" s="334">
        <v>595.44000000000005</v>
      </c>
      <c r="J99" s="334">
        <v>0</v>
      </c>
      <c r="K99" s="334">
        <v>595.44000000000005</v>
      </c>
    </row>
    <row r="100" spans="1:11" x14ac:dyDescent="0.2">
      <c r="A100" s="333" t="s">
        <v>173</v>
      </c>
      <c r="B100" s="333" t="s">
        <v>172</v>
      </c>
      <c r="C100" s="334">
        <v>0</v>
      </c>
      <c r="D100" s="334">
        <v>0</v>
      </c>
      <c r="E100" s="334">
        <v>117.73</v>
      </c>
      <c r="F100" s="334">
        <v>0</v>
      </c>
      <c r="G100" s="334">
        <v>117.73</v>
      </c>
      <c r="H100" s="334">
        <v>0</v>
      </c>
      <c r="I100" s="334">
        <v>117.73</v>
      </c>
      <c r="J100" s="334">
        <v>0</v>
      </c>
      <c r="K100" s="334">
        <v>117.73</v>
      </c>
    </row>
    <row r="101" spans="1:11" x14ac:dyDescent="0.2">
      <c r="A101" s="333" t="s">
        <v>169</v>
      </c>
      <c r="B101" s="333" t="s">
        <v>168</v>
      </c>
      <c r="C101" s="334">
        <v>0</v>
      </c>
      <c r="D101" s="334">
        <v>0</v>
      </c>
      <c r="E101" s="334">
        <v>79.38</v>
      </c>
      <c r="F101" s="334">
        <v>0</v>
      </c>
      <c r="G101" s="334">
        <v>79.38</v>
      </c>
      <c r="H101" s="334">
        <v>0</v>
      </c>
      <c r="I101" s="334">
        <v>79.38</v>
      </c>
      <c r="J101" s="334">
        <v>0</v>
      </c>
      <c r="K101" s="334">
        <v>79.38</v>
      </c>
    </row>
    <row r="102" spans="1:11" x14ac:dyDescent="0.2">
      <c r="A102" s="126" t="s">
        <v>165</v>
      </c>
      <c r="B102" s="126" t="s">
        <v>164</v>
      </c>
      <c r="C102" s="123">
        <v>0</v>
      </c>
      <c r="D102" s="123">
        <v>0</v>
      </c>
      <c r="E102" s="123">
        <v>251.37</v>
      </c>
      <c r="F102" s="123">
        <v>0</v>
      </c>
      <c r="G102" s="123">
        <v>251.37</v>
      </c>
      <c r="H102" s="123">
        <v>0</v>
      </c>
      <c r="I102" s="123">
        <v>251.37</v>
      </c>
      <c r="J102" s="123">
        <v>0</v>
      </c>
      <c r="K102" s="123">
        <v>251.37</v>
      </c>
    </row>
    <row r="103" spans="1:11" x14ac:dyDescent="0.2">
      <c r="A103" s="186" t="s">
        <v>163</v>
      </c>
      <c r="B103" s="186" t="s">
        <v>162</v>
      </c>
      <c r="C103" s="187">
        <v>0</v>
      </c>
      <c r="D103" s="187">
        <v>0</v>
      </c>
      <c r="E103" s="187">
        <v>150.97999999999999</v>
      </c>
      <c r="F103" s="187">
        <v>0</v>
      </c>
      <c r="G103" s="187">
        <v>150.97999999999999</v>
      </c>
      <c r="H103" s="187">
        <v>0</v>
      </c>
      <c r="I103" s="187">
        <v>150.97999999999999</v>
      </c>
      <c r="J103" s="187">
        <v>0</v>
      </c>
      <c r="K103" s="187">
        <v>150.97999999999999</v>
      </c>
    </row>
    <row r="104" spans="1:11" x14ac:dyDescent="0.2">
      <c r="A104" s="369" t="s">
        <v>1193</v>
      </c>
      <c r="B104" s="369" t="s">
        <v>1194</v>
      </c>
      <c r="C104" s="370">
        <v>0</v>
      </c>
      <c r="D104" s="370">
        <v>0</v>
      </c>
      <c r="E104" s="370">
        <v>4</v>
      </c>
      <c r="F104" s="370">
        <v>0</v>
      </c>
      <c r="G104" s="370">
        <v>4</v>
      </c>
      <c r="H104" s="370">
        <v>0</v>
      </c>
      <c r="I104" s="370">
        <v>4</v>
      </c>
      <c r="J104" s="370">
        <v>0</v>
      </c>
      <c r="K104" s="370">
        <v>4</v>
      </c>
    </row>
    <row r="105" spans="1:11" x14ac:dyDescent="0.2">
      <c r="A105" s="369" t="s">
        <v>148</v>
      </c>
      <c r="B105" s="369" t="s">
        <v>147</v>
      </c>
      <c r="C105" s="370">
        <v>0</v>
      </c>
      <c r="D105" s="370">
        <v>0</v>
      </c>
      <c r="E105" s="370">
        <v>168.24</v>
      </c>
      <c r="F105" s="370">
        <v>0</v>
      </c>
      <c r="G105" s="370">
        <v>168.24</v>
      </c>
      <c r="H105" s="370">
        <v>0</v>
      </c>
      <c r="I105" s="370">
        <v>168.24</v>
      </c>
      <c r="J105" s="370">
        <v>0</v>
      </c>
      <c r="K105" s="370">
        <v>168.24</v>
      </c>
    </row>
    <row r="106" spans="1:11" x14ac:dyDescent="0.2">
      <c r="A106" s="192" t="s">
        <v>144</v>
      </c>
      <c r="B106" s="192" t="s">
        <v>143</v>
      </c>
      <c r="C106" s="193">
        <v>0</v>
      </c>
      <c r="D106" s="193">
        <v>0</v>
      </c>
      <c r="E106" s="193">
        <v>2.25</v>
      </c>
      <c r="F106" s="193">
        <v>0</v>
      </c>
      <c r="G106" s="193">
        <v>2.25</v>
      </c>
      <c r="H106" s="193">
        <v>0</v>
      </c>
      <c r="I106" s="193">
        <v>2.25</v>
      </c>
      <c r="J106" s="193">
        <v>0</v>
      </c>
      <c r="K106" s="193">
        <v>2.25</v>
      </c>
    </row>
    <row r="107" spans="1:11" x14ac:dyDescent="0.2">
      <c r="A107" s="369" t="s">
        <v>142</v>
      </c>
      <c r="B107" s="369" t="s">
        <v>1174</v>
      </c>
      <c r="C107" s="370">
        <v>0</v>
      </c>
      <c r="D107" s="370">
        <v>0</v>
      </c>
      <c r="E107" s="370">
        <v>2816.67</v>
      </c>
      <c r="F107" s="370">
        <v>0</v>
      </c>
      <c r="G107" s="370">
        <v>2816.67</v>
      </c>
      <c r="H107" s="370">
        <v>0</v>
      </c>
      <c r="I107" s="370">
        <v>2816.67</v>
      </c>
      <c r="J107" s="370">
        <v>0</v>
      </c>
      <c r="K107" s="370">
        <v>2816.67</v>
      </c>
    </row>
    <row r="108" spans="1:11" x14ac:dyDescent="0.2">
      <c r="A108" s="369" t="s">
        <v>136</v>
      </c>
      <c r="B108" s="369" t="s">
        <v>830</v>
      </c>
      <c r="C108" s="370">
        <v>0</v>
      </c>
      <c r="D108" s="370">
        <v>0</v>
      </c>
      <c r="E108" s="370">
        <v>7037.32</v>
      </c>
      <c r="F108" s="370">
        <v>0</v>
      </c>
      <c r="G108" s="370">
        <v>7037.32</v>
      </c>
      <c r="H108" s="370">
        <v>0</v>
      </c>
      <c r="I108" s="370">
        <v>7037.32</v>
      </c>
      <c r="J108" s="370">
        <v>0</v>
      </c>
      <c r="K108" s="370">
        <v>7037.32</v>
      </c>
    </row>
    <row r="109" spans="1:11" x14ac:dyDescent="0.2">
      <c r="A109" s="369" t="s">
        <v>831</v>
      </c>
      <c r="B109" s="369" t="s">
        <v>832</v>
      </c>
      <c r="C109" s="370">
        <v>0</v>
      </c>
      <c r="D109" s="370">
        <v>0</v>
      </c>
      <c r="E109" s="370">
        <v>0.43</v>
      </c>
      <c r="F109" s="370">
        <v>0</v>
      </c>
      <c r="G109" s="370">
        <v>0.43</v>
      </c>
      <c r="H109" s="370">
        <v>0</v>
      </c>
      <c r="I109" s="370">
        <v>0.43</v>
      </c>
      <c r="J109" s="370">
        <v>0</v>
      </c>
      <c r="K109" s="370">
        <v>0.43</v>
      </c>
    </row>
    <row r="110" spans="1:11" ht="14.25" x14ac:dyDescent="0.2">
      <c r="A110" s="561" t="s">
        <v>833</v>
      </c>
      <c r="B110" s="561"/>
      <c r="C110" s="113">
        <v>0</v>
      </c>
      <c r="D110" s="113">
        <v>0</v>
      </c>
      <c r="E110" s="113">
        <v>411834</v>
      </c>
      <c r="F110" s="113">
        <v>0</v>
      </c>
      <c r="G110" s="113">
        <v>411834</v>
      </c>
      <c r="H110" s="113">
        <v>0</v>
      </c>
      <c r="I110" s="113">
        <v>411834</v>
      </c>
      <c r="J110" s="113">
        <v>0</v>
      </c>
      <c r="K110" s="113">
        <v>411834</v>
      </c>
    </row>
    <row r="111" spans="1:11" x14ac:dyDescent="0.2">
      <c r="A111" s="557"/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110:B110"/>
    <mergeCell ref="A111:K111"/>
    <mergeCell ref="A16:B16"/>
    <mergeCell ref="A17:K17"/>
    <mergeCell ref="A18:K18"/>
    <mergeCell ref="C19:D19"/>
    <mergeCell ref="E19:F19"/>
    <mergeCell ref="G19:H19"/>
    <mergeCell ref="I19:J19"/>
  </mergeCells>
  <pageMargins left="0.27777777777777779" right="0.27777777777777779" top="1.3444444444444446" bottom="0.66805555555555562" header="0.55694444444444446" footer="0.55694444444444446"/>
  <pageSetup paperSize="9" scale="77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30.11.2019  -   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GridLines="0" topLeftCell="A76" zoomScaleNormal="100" workbookViewId="0">
      <selection activeCell="A108" sqref="A108:K110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353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353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353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353" t="s">
        <v>1242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353" t="s">
        <v>1254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353" t="s">
        <v>861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354" t="s">
        <v>772</v>
      </c>
      <c r="B9" s="354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354" t="s">
        <v>778</v>
      </c>
    </row>
    <row r="10" spans="1:11" x14ac:dyDescent="0.2">
      <c r="A10" s="143" t="s">
        <v>843</v>
      </c>
      <c r="B10" s="143" t="s">
        <v>844</v>
      </c>
      <c r="C10" s="144">
        <v>0</v>
      </c>
      <c r="D10" s="144">
        <v>0</v>
      </c>
      <c r="E10" s="144">
        <v>0</v>
      </c>
      <c r="F10" s="144">
        <v>191028867.21000001</v>
      </c>
      <c r="G10" s="144">
        <v>0</v>
      </c>
      <c r="H10" s="144">
        <v>191028867.21000001</v>
      </c>
      <c r="I10" s="144">
        <v>0</v>
      </c>
      <c r="J10" s="144">
        <v>191028867.21000001</v>
      </c>
      <c r="K10" s="144">
        <v>-191028867.21000001</v>
      </c>
    </row>
    <row r="11" spans="1:11" x14ac:dyDescent="0.2">
      <c r="A11" s="341" t="s">
        <v>781</v>
      </c>
      <c r="B11" s="341" t="s">
        <v>782</v>
      </c>
      <c r="C11" s="342">
        <v>0</v>
      </c>
      <c r="D11" s="342">
        <v>0</v>
      </c>
      <c r="E11" s="342">
        <v>0</v>
      </c>
      <c r="F11" s="342">
        <v>372551.7</v>
      </c>
      <c r="G11" s="342">
        <v>0</v>
      </c>
      <c r="H11" s="342">
        <v>372551.7</v>
      </c>
      <c r="I11" s="342">
        <v>0</v>
      </c>
      <c r="J11" s="342">
        <v>372551.7</v>
      </c>
      <c r="K11" s="342">
        <v>-372551.7</v>
      </c>
    </row>
    <row r="12" spans="1:11" x14ac:dyDescent="0.2">
      <c r="A12" s="194" t="s">
        <v>785</v>
      </c>
      <c r="B12" s="194" t="s">
        <v>786</v>
      </c>
      <c r="C12" s="195">
        <v>0</v>
      </c>
      <c r="D12" s="195">
        <v>0</v>
      </c>
      <c r="E12" s="195">
        <v>0</v>
      </c>
      <c r="F12" s="195">
        <v>4394.3599999999997</v>
      </c>
      <c r="G12" s="195">
        <v>0</v>
      </c>
      <c r="H12" s="195">
        <v>4394.3599999999997</v>
      </c>
      <c r="I12" s="195">
        <v>0</v>
      </c>
      <c r="J12" s="195">
        <v>4394.3599999999997</v>
      </c>
      <c r="K12" s="195">
        <v>-4394.3599999999997</v>
      </c>
    </row>
    <row r="13" spans="1:11" x14ac:dyDescent="0.2">
      <c r="A13" s="150" t="s">
        <v>858</v>
      </c>
      <c r="B13" s="150" t="s">
        <v>29</v>
      </c>
      <c r="C13" s="151">
        <v>0</v>
      </c>
      <c r="D13" s="151">
        <v>0</v>
      </c>
      <c r="E13" s="151">
        <v>0</v>
      </c>
      <c r="F13" s="151">
        <v>8</v>
      </c>
      <c r="G13" s="151">
        <v>0</v>
      </c>
      <c r="H13" s="151">
        <v>8</v>
      </c>
      <c r="I13" s="151">
        <v>0</v>
      </c>
      <c r="J13" s="151">
        <v>8</v>
      </c>
      <c r="K13" s="151">
        <v>-8</v>
      </c>
    </row>
    <row r="14" spans="1:11" x14ac:dyDescent="0.2">
      <c r="A14" s="214" t="s">
        <v>787</v>
      </c>
      <c r="B14" s="214" t="s">
        <v>788</v>
      </c>
      <c r="C14" s="215">
        <v>0</v>
      </c>
      <c r="D14" s="215">
        <v>0</v>
      </c>
      <c r="E14" s="215">
        <v>0</v>
      </c>
      <c r="F14" s="215">
        <v>442827</v>
      </c>
      <c r="G14" s="215">
        <v>0</v>
      </c>
      <c r="H14" s="215">
        <v>442827</v>
      </c>
      <c r="I14" s="215">
        <v>0</v>
      </c>
      <c r="J14" s="215">
        <v>442827</v>
      </c>
      <c r="K14" s="215">
        <v>-442827</v>
      </c>
    </row>
    <row r="15" spans="1:11" x14ac:dyDescent="0.2">
      <c r="A15" s="214" t="s">
        <v>799</v>
      </c>
      <c r="B15" s="214" t="s">
        <v>800</v>
      </c>
      <c r="C15" s="215">
        <v>0</v>
      </c>
      <c r="D15" s="215">
        <v>0</v>
      </c>
      <c r="E15" s="215">
        <v>0</v>
      </c>
      <c r="F15" s="215">
        <v>1235.25</v>
      </c>
      <c r="G15" s="215">
        <v>0</v>
      </c>
      <c r="H15" s="215">
        <v>1235.25</v>
      </c>
      <c r="I15" s="215">
        <v>0</v>
      </c>
      <c r="J15" s="215">
        <v>1235.25</v>
      </c>
      <c r="K15" s="215">
        <v>-1235.25</v>
      </c>
    </row>
    <row r="16" spans="1:11" x14ac:dyDescent="0.2">
      <c r="A16" s="218" t="s">
        <v>801</v>
      </c>
      <c r="B16" s="218" t="s">
        <v>802</v>
      </c>
      <c r="C16" s="219">
        <v>0</v>
      </c>
      <c r="D16" s="219">
        <v>0</v>
      </c>
      <c r="E16" s="219">
        <v>0</v>
      </c>
      <c r="F16" s="219">
        <v>8356.7099999999991</v>
      </c>
      <c r="G16" s="219">
        <v>0</v>
      </c>
      <c r="H16" s="219">
        <v>8356.7099999999991</v>
      </c>
      <c r="I16" s="219">
        <v>0</v>
      </c>
      <c r="J16" s="219">
        <v>8356.7099999999991</v>
      </c>
      <c r="K16" s="219">
        <v>-8356.7099999999991</v>
      </c>
    </row>
    <row r="17" spans="1:11" x14ac:dyDescent="0.2">
      <c r="A17" s="313" t="s">
        <v>805</v>
      </c>
      <c r="B17" s="313" t="s">
        <v>806</v>
      </c>
      <c r="C17" s="314">
        <v>0</v>
      </c>
      <c r="D17" s="314">
        <v>0</v>
      </c>
      <c r="E17" s="314">
        <v>0</v>
      </c>
      <c r="F17" s="314">
        <v>0.45</v>
      </c>
      <c r="G17" s="314">
        <v>0</v>
      </c>
      <c r="H17" s="314">
        <v>0.45</v>
      </c>
      <c r="I17" s="314">
        <v>0</v>
      </c>
      <c r="J17" s="314">
        <v>0.45</v>
      </c>
      <c r="K17" s="314">
        <v>-0.45</v>
      </c>
    </row>
    <row r="18" spans="1:11" ht="14.25" x14ac:dyDescent="0.2">
      <c r="A18" s="567" t="s">
        <v>845</v>
      </c>
      <c r="B18" s="567"/>
      <c r="C18" s="121">
        <v>0</v>
      </c>
      <c r="D18" s="121">
        <v>0</v>
      </c>
      <c r="E18" s="121">
        <v>0</v>
      </c>
      <c r="F18" s="121">
        <v>191858240.68000001</v>
      </c>
      <c r="G18" s="121">
        <v>0</v>
      </c>
      <c r="H18" s="121">
        <v>191858240.68000001</v>
      </c>
      <c r="I18" s="121">
        <v>0</v>
      </c>
      <c r="J18" s="121">
        <v>191858240.68000001</v>
      </c>
      <c r="K18" s="121">
        <v>-191858240.68000001</v>
      </c>
    </row>
    <row r="19" spans="1:11" x14ac:dyDescent="0.2">
      <c r="A19" s="563"/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x14ac:dyDescent="0.2">
      <c r="A20" s="565" t="s">
        <v>771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</row>
    <row r="21" spans="1:11" ht="12.75" customHeight="1" x14ac:dyDescent="0.2">
      <c r="A21" s="354" t="s">
        <v>772</v>
      </c>
      <c r="B21" s="354" t="s">
        <v>773</v>
      </c>
      <c r="C21" s="566" t="s">
        <v>774</v>
      </c>
      <c r="D21" s="566"/>
      <c r="E21" s="566" t="s">
        <v>775</v>
      </c>
      <c r="F21" s="566"/>
      <c r="G21" s="566" t="s">
        <v>776</v>
      </c>
      <c r="H21" s="566"/>
      <c r="I21" s="566" t="s">
        <v>777</v>
      </c>
      <c r="J21" s="566"/>
      <c r="K21" s="354" t="s">
        <v>778</v>
      </c>
    </row>
    <row r="22" spans="1:11" x14ac:dyDescent="0.2">
      <c r="A22" s="183" t="s">
        <v>440</v>
      </c>
      <c r="B22" s="183" t="s">
        <v>808</v>
      </c>
      <c r="C22" s="184">
        <v>0</v>
      </c>
      <c r="D22" s="184">
        <v>0</v>
      </c>
      <c r="E22" s="184">
        <v>1017334.91</v>
      </c>
      <c r="F22" s="184">
        <v>0</v>
      </c>
      <c r="G22" s="184">
        <v>1017334.91</v>
      </c>
      <c r="H22" s="184">
        <v>0</v>
      </c>
      <c r="I22" s="184">
        <v>1017334.91</v>
      </c>
      <c r="J22" s="184">
        <v>0</v>
      </c>
      <c r="K22" s="184">
        <v>1017334.91</v>
      </c>
    </row>
    <row r="23" spans="1:11" x14ac:dyDescent="0.2">
      <c r="A23" s="143" t="s">
        <v>438</v>
      </c>
      <c r="B23" s="143" t="s">
        <v>437</v>
      </c>
      <c r="C23" s="144">
        <v>0</v>
      </c>
      <c r="D23" s="144">
        <v>0</v>
      </c>
      <c r="E23" s="144">
        <v>25239.78</v>
      </c>
      <c r="F23" s="144">
        <v>0</v>
      </c>
      <c r="G23" s="144">
        <v>25239.78</v>
      </c>
      <c r="H23" s="144">
        <v>0</v>
      </c>
      <c r="I23" s="144">
        <v>25239.78</v>
      </c>
      <c r="J23" s="144">
        <v>0</v>
      </c>
      <c r="K23" s="144">
        <v>25239.78</v>
      </c>
    </row>
    <row r="24" spans="1:11" x14ac:dyDescent="0.2">
      <c r="A24" s="183" t="s">
        <v>432</v>
      </c>
      <c r="B24" s="183" t="s">
        <v>859</v>
      </c>
      <c r="C24" s="184">
        <v>0</v>
      </c>
      <c r="D24" s="184">
        <v>0</v>
      </c>
      <c r="E24" s="184">
        <v>380.77</v>
      </c>
      <c r="F24" s="184">
        <v>0</v>
      </c>
      <c r="G24" s="184">
        <v>380.77</v>
      </c>
      <c r="H24" s="184">
        <v>0</v>
      </c>
      <c r="I24" s="184">
        <v>380.77</v>
      </c>
      <c r="J24" s="184">
        <v>0</v>
      </c>
      <c r="K24" s="184">
        <v>380.77</v>
      </c>
    </row>
    <row r="25" spans="1:11" x14ac:dyDescent="0.2">
      <c r="A25" s="183" t="s">
        <v>414</v>
      </c>
      <c r="B25" s="183" t="s">
        <v>809</v>
      </c>
      <c r="C25" s="184">
        <v>0</v>
      </c>
      <c r="D25" s="184">
        <v>0</v>
      </c>
      <c r="E25" s="184">
        <v>292656.69</v>
      </c>
      <c r="F25" s="184">
        <v>0</v>
      </c>
      <c r="G25" s="184">
        <v>292656.69</v>
      </c>
      <c r="H25" s="184">
        <v>0</v>
      </c>
      <c r="I25" s="184">
        <v>292656.69</v>
      </c>
      <c r="J25" s="184">
        <v>0</v>
      </c>
      <c r="K25" s="184">
        <v>292656.69</v>
      </c>
    </row>
    <row r="26" spans="1:11" x14ac:dyDescent="0.2">
      <c r="A26" s="143" t="s">
        <v>406</v>
      </c>
      <c r="B26" s="143" t="s">
        <v>397</v>
      </c>
      <c r="C26" s="144">
        <v>0</v>
      </c>
      <c r="D26" s="144">
        <v>0</v>
      </c>
      <c r="E26" s="144">
        <v>76019.820000000007</v>
      </c>
      <c r="F26" s="144">
        <v>0</v>
      </c>
      <c r="G26" s="144">
        <v>76019.820000000007</v>
      </c>
      <c r="H26" s="144">
        <v>0</v>
      </c>
      <c r="I26" s="144">
        <v>76019.820000000007</v>
      </c>
      <c r="J26" s="144">
        <v>0</v>
      </c>
      <c r="K26" s="144">
        <v>76019.820000000007</v>
      </c>
    </row>
    <row r="27" spans="1:11" x14ac:dyDescent="0.2">
      <c r="A27" s="143" t="s">
        <v>405</v>
      </c>
      <c r="B27" s="143" t="s">
        <v>393</v>
      </c>
      <c r="C27" s="144">
        <v>0</v>
      </c>
      <c r="D27" s="144">
        <v>0</v>
      </c>
      <c r="E27" s="144">
        <v>20884.990000000002</v>
      </c>
      <c r="F27" s="144">
        <v>0</v>
      </c>
      <c r="G27" s="144">
        <v>20884.990000000002</v>
      </c>
      <c r="H27" s="144">
        <v>0</v>
      </c>
      <c r="I27" s="144">
        <v>20884.990000000002</v>
      </c>
      <c r="J27" s="144">
        <v>0</v>
      </c>
      <c r="K27" s="144">
        <v>20884.990000000002</v>
      </c>
    </row>
    <row r="28" spans="1:11" x14ac:dyDescent="0.2">
      <c r="A28" s="143" t="s">
        <v>404</v>
      </c>
      <c r="B28" s="143" t="s">
        <v>403</v>
      </c>
      <c r="C28" s="144">
        <v>0</v>
      </c>
      <c r="D28" s="144">
        <v>0</v>
      </c>
      <c r="E28" s="144">
        <v>19250</v>
      </c>
      <c r="F28" s="144">
        <v>0</v>
      </c>
      <c r="G28" s="144">
        <v>19250</v>
      </c>
      <c r="H28" s="144">
        <v>0</v>
      </c>
      <c r="I28" s="144">
        <v>19250</v>
      </c>
      <c r="J28" s="144">
        <v>0</v>
      </c>
      <c r="K28" s="144">
        <v>19250</v>
      </c>
    </row>
    <row r="29" spans="1:11" x14ac:dyDescent="0.2">
      <c r="A29" s="150" t="s">
        <v>390</v>
      </c>
      <c r="B29" s="150" t="s">
        <v>810</v>
      </c>
      <c r="C29" s="151">
        <v>0</v>
      </c>
      <c r="D29" s="151">
        <v>0</v>
      </c>
      <c r="E29" s="151">
        <v>247052.81</v>
      </c>
      <c r="F29" s="151">
        <v>0</v>
      </c>
      <c r="G29" s="151">
        <v>247052.81</v>
      </c>
      <c r="H29" s="151">
        <v>0</v>
      </c>
      <c r="I29" s="151">
        <v>247052.81</v>
      </c>
      <c r="J29" s="151">
        <v>0</v>
      </c>
      <c r="K29" s="151">
        <v>247052.81</v>
      </c>
    </row>
    <row r="30" spans="1:11" x14ac:dyDescent="0.2">
      <c r="A30" s="150" t="s">
        <v>388</v>
      </c>
      <c r="B30" s="150" t="s">
        <v>811</v>
      </c>
      <c r="C30" s="151">
        <v>0</v>
      </c>
      <c r="D30" s="151">
        <v>0</v>
      </c>
      <c r="E30" s="151">
        <v>74061.929999999993</v>
      </c>
      <c r="F30" s="151">
        <v>0</v>
      </c>
      <c r="G30" s="151">
        <v>74061.929999999993</v>
      </c>
      <c r="H30" s="151">
        <v>0</v>
      </c>
      <c r="I30" s="151">
        <v>74061.929999999993</v>
      </c>
      <c r="J30" s="151">
        <v>0</v>
      </c>
      <c r="K30" s="151">
        <v>74061.929999999993</v>
      </c>
    </row>
    <row r="31" spans="1:11" x14ac:dyDescent="0.2">
      <c r="A31" s="194" t="s">
        <v>372</v>
      </c>
      <c r="B31" s="194" t="s">
        <v>371</v>
      </c>
      <c r="C31" s="195">
        <v>0</v>
      </c>
      <c r="D31" s="195">
        <v>0</v>
      </c>
      <c r="E31" s="195">
        <v>257938.15</v>
      </c>
      <c r="F31" s="195">
        <v>0</v>
      </c>
      <c r="G31" s="195">
        <v>257938.15</v>
      </c>
      <c r="H31" s="195">
        <v>0</v>
      </c>
      <c r="I31" s="195">
        <v>257938.15</v>
      </c>
      <c r="J31" s="195">
        <v>0</v>
      </c>
      <c r="K31" s="195">
        <v>257938.15</v>
      </c>
    </row>
    <row r="32" spans="1:11" x14ac:dyDescent="0.2">
      <c r="A32" s="143" t="s">
        <v>1220</v>
      </c>
      <c r="B32" s="143" t="s">
        <v>1219</v>
      </c>
      <c r="C32" s="144">
        <v>0</v>
      </c>
      <c r="D32" s="144">
        <v>0</v>
      </c>
      <c r="E32" s="144">
        <v>260.10000000000002</v>
      </c>
      <c r="F32" s="144">
        <v>0</v>
      </c>
      <c r="G32" s="144">
        <v>260.10000000000002</v>
      </c>
      <c r="H32" s="144">
        <v>0</v>
      </c>
      <c r="I32" s="144">
        <v>260.10000000000002</v>
      </c>
      <c r="J32" s="144">
        <v>0</v>
      </c>
      <c r="K32" s="144">
        <v>260.10000000000002</v>
      </c>
    </row>
    <row r="33" spans="1:11" x14ac:dyDescent="0.2">
      <c r="A33" s="143" t="s">
        <v>378</v>
      </c>
      <c r="B33" s="143" t="s">
        <v>812</v>
      </c>
      <c r="C33" s="144">
        <v>0</v>
      </c>
      <c r="D33" s="144">
        <v>0</v>
      </c>
      <c r="E33" s="144">
        <v>3922.2</v>
      </c>
      <c r="F33" s="144">
        <v>0</v>
      </c>
      <c r="G33" s="144">
        <v>3922.2</v>
      </c>
      <c r="H33" s="144">
        <v>0</v>
      </c>
      <c r="I33" s="144">
        <v>3922.2</v>
      </c>
      <c r="J33" s="144">
        <v>0</v>
      </c>
      <c r="K33" s="144">
        <v>3922.2</v>
      </c>
    </row>
    <row r="34" spans="1:11" x14ac:dyDescent="0.2">
      <c r="A34" s="204" t="s">
        <v>364</v>
      </c>
      <c r="B34" s="204" t="s">
        <v>813</v>
      </c>
      <c r="C34" s="205">
        <v>0</v>
      </c>
      <c r="D34" s="205">
        <v>0</v>
      </c>
      <c r="E34" s="205">
        <v>423</v>
      </c>
      <c r="F34" s="205">
        <v>0</v>
      </c>
      <c r="G34" s="205">
        <v>423</v>
      </c>
      <c r="H34" s="205">
        <v>0</v>
      </c>
      <c r="I34" s="205">
        <v>423</v>
      </c>
      <c r="J34" s="205">
        <v>0</v>
      </c>
      <c r="K34" s="205">
        <v>423</v>
      </c>
    </row>
    <row r="35" spans="1:11" x14ac:dyDescent="0.2">
      <c r="A35" s="204" t="s">
        <v>362</v>
      </c>
      <c r="B35" s="204" t="s">
        <v>361</v>
      </c>
      <c r="C35" s="205">
        <v>0</v>
      </c>
      <c r="D35" s="205">
        <v>0</v>
      </c>
      <c r="E35" s="205">
        <v>13893.78</v>
      </c>
      <c r="F35" s="205">
        <v>0</v>
      </c>
      <c r="G35" s="205">
        <v>13893.78</v>
      </c>
      <c r="H35" s="205">
        <v>0</v>
      </c>
      <c r="I35" s="205">
        <v>13893.78</v>
      </c>
      <c r="J35" s="205">
        <v>0</v>
      </c>
      <c r="K35" s="205">
        <v>13893.78</v>
      </c>
    </row>
    <row r="36" spans="1:11" x14ac:dyDescent="0.2">
      <c r="A36" s="204" t="s">
        <v>360</v>
      </c>
      <c r="B36" s="204" t="s">
        <v>359</v>
      </c>
      <c r="C36" s="205">
        <v>0</v>
      </c>
      <c r="D36" s="205">
        <v>0</v>
      </c>
      <c r="E36" s="205">
        <v>155.69999999999999</v>
      </c>
      <c r="F36" s="205">
        <v>0</v>
      </c>
      <c r="G36" s="205">
        <v>155.69999999999999</v>
      </c>
      <c r="H36" s="205">
        <v>0</v>
      </c>
      <c r="I36" s="205">
        <v>155.69999999999999</v>
      </c>
      <c r="J36" s="205">
        <v>0</v>
      </c>
      <c r="K36" s="205">
        <v>155.69999999999999</v>
      </c>
    </row>
    <row r="37" spans="1:11" x14ac:dyDescent="0.2">
      <c r="A37" s="204" t="s">
        <v>358</v>
      </c>
      <c r="B37" s="204" t="s">
        <v>815</v>
      </c>
      <c r="C37" s="205">
        <v>0</v>
      </c>
      <c r="D37" s="205">
        <v>0</v>
      </c>
      <c r="E37" s="205">
        <v>30372.89</v>
      </c>
      <c r="F37" s="205">
        <v>0</v>
      </c>
      <c r="G37" s="205">
        <v>30372.89</v>
      </c>
      <c r="H37" s="205">
        <v>0</v>
      </c>
      <c r="I37" s="205">
        <v>30372.89</v>
      </c>
      <c r="J37" s="205">
        <v>0</v>
      </c>
      <c r="K37" s="205">
        <v>30372.89</v>
      </c>
    </row>
    <row r="38" spans="1:11" x14ac:dyDescent="0.2">
      <c r="A38" s="204" t="s">
        <v>356</v>
      </c>
      <c r="B38" s="204" t="s">
        <v>355</v>
      </c>
      <c r="C38" s="205">
        <v>0</v>
      </c>
      <c r="D38" s="205">
        <v>0</v>
      </c>
      <c r="E38" s="205">
        <v>7945.65</v>
      </c>
      <c r="F38" s="205">
        <v>0</v>
      </c>
      <c r="G38" s="205">
        <v>7945.65</v>
      </c>
      <c r="H38" s="205">
        <v>0</v>
      </c>
      <c r="I38" s="205">
        <v>7945.65</v>
      </c>
      <c r="J38" s="205">
        <v>0</v>
      </c>
      <c r="K38" s="205">
        <v>7945.65</v>
      </c>
    </row>
    <row r="39" spans="1:11" x14ac:dyDescent="0.2">
      <c r="A39" s="204" t="s">
        <v>354</v>
      </c>
      <c r="B39" s="204" t="s">
        <v>353</v>
      </c>
      <c r="C39" s="205">
        <v>0</v>
      </c>
      <c r="D39" s="205">
        <v>0</v>
      </c>
      <c r="E39" s="205">
        <v>24557.39</v>
      </c>
      <c r="F39" s="205">
        <v>0</v>
      </c>
      <c r="G39" s="205">
        <v>24557.39</v>
      </c>
      <c r="H39" s="205">
        <v>0</v>
      </c>
      <c r="I39" s="205">
        <v>24557.39</v>
      </c>
      <c r="J39" s="205">
        <v>0</v>
      </c>
      <c r="K39" s="205">
        <v>24557.39</v>
      </c>
    </row>
    <row r="40" spans="1:11" x14ac:dyDescent="0.2">
      <c r="A40" s="194" t="s">
        <v>352</v>
      </c>
      <c r="B40" s="194" t="s">
        <v>351</v>
      </c>
      <c r="C40" s="195">
        <v>0</v>
      </c>
      <c r="D40" s="195">
        <v>0</v>
      </c>
      <c r="E40" s="195">
        <v>130.5</v>
      </c>
      <c r="F40" s="195">
        <v>0</v>
      </c>
      <c r="G40" s="195">
        <v>130.5</v>
      </c>
      <c r="H40" s="195">
        <v>0</v>
      </c>
      <c r="I40" s="195">
        <v>130.5</v>
      </c>
      <c r="J40" s="195">
        <v>0</v>
      </c>
      <c r="K40" s="195">
        <v>130.5</v>
      </c>
    </row>
    <row r="41" spans="1:11" x14ac:dyDescent="0.2">
      <c r="A41" s="194" t="s">
        <v>350</v>
      </c>
      <c r="B41" s="194" t="s">
        <v>349</v>
      </c>
      <c r="C41" s="195">
        <v>0</v>
      </c>
      <c r="D41" s="195">
        <v>0</v>
      </c>
      <c r="E41" s="195">
        <v>2676.6</v>
      </c>
      <c r="F41" s="195">
        <v>0</v>
      </c>
      <c r="G41" s="195">
        <v>2676.6</v>
      </c>
      <c r="H41" s="195">
        <v>0</v>
      </c>
      <c r="I41" s="195">
        <v>2676.6</v>
      </c>
      <c r="J41" s="195">
        <v>0</v>
      </c>
      <c r="K41" s="195">
        <v>2676.6</v>
      </c>
    </row>
    <row r="42" spans="1:11" x14ac:dyDescent="0.2">
      <c r="A42" s="194" t="s">
        <v>348</v>
      </c>
      <c r="B42" s="194" t="s">
        <v>347</v>
      </c>
      <c r="C42" s="195">
        <v>0</v>
      </c>
      <c r="D42" s="195">
        <v>0</v>
      </c>
      <c r="E42" s="195">
        <v>1532.57</v>
      </c>
      <c r="F42" s="195">
        <v>0</v>
      </c>
      <c r="G42" s="195">
        <v>1532.57</v>
      </c>
      <c r="H42" s="195">
        <v>0</v>
      </c>
      <c r="I42" s="195">
        <v>1532.57</v>
      </c>
      <c r="J42" s="195">
        <v>0</v>
      </c>
      <c r="K42" s="195">
        <v>1532.57</v>
      </c>
    </row>
    <row r="43" spans="1:11" x14ac:dyDescent="0.2">
      <c r="A43" s="194" t="s">
        <v>346</v>
      </c>
      <c r="B43" s="194" t="s">
        <v>345</v>
      </c>
      <c r="C43" s="195">
        <v>0</v>
      </c>
      <c r="D43" s="195">
        <v>0</v>
      </c>
      <c r="E43" s="195">
        <v>690.02</v>
      </c>
      <c r="F43" s="195">
        <v>0</v>
      </c>
      <c r="G43" s="195">
        <v>690.02</v>
      </c>
      <c r="H43" s="195">
        <v>0</v>
      </c>
      <c r="I43" s="195">
        <v>690.02</v>
      </c>
      <c r="J43" s="195">
        <v>0</v>
      </c>
      <c r="K43" s="195">
        <v>690.02</v>
      </c>
    </row>
    <row r="44" spans="1:11" x14ac:dyDescent="0.2">
      <c r="A44" s="194" t="s">
        <v>340</v>
      </c>
      <c r="B44" s="194" t="s">
        <v>339</v>
      </c>
      <c r="C44" s="195">
        <v>0</v>
      </c>
      <c r="D44" s="195">
        <v>0</v>
      </c>
      <c r="E44" s="195">
        <v>601.04</v>
      </c>
      <c r="F44" s="195">
        <v>0</v>
      </c>
      <c r="G44" s="195">
        <v>601.04</v>
      </c>
      <c r="H44" s="195">
        <v>0</v>
      </c>
      <c r="I44" s="195">
        <v>601.04</v>
      </c>
      <c r="J44" s="195">
        <v>0</v>
      </c>
      <c r="K44" s="195">
        <v>601.04</v>
      </c>
    </row>
    <row r="45" spans="1:11" x14ac:dyDescent="0.2">
      <c r="A45" s="194" t="s">
        <v>332</v>
      </c>
      <c r="B45" s="194" t="s">
        <v>817</v>
      </c>
      <c r="C45" s="195">
        <v>0</v>
      </c>
      <c r="D45" s="195">
        <v>0</v>
      </c>
      <c r="E45" s="195">
        <v>25848.66</v>
      </c>
      <c r="F45" s="195">
        <v>0</v>
      </c>
      <c r="G45" s="195">
        <v>25848.66</v>
      </c>
      <c r="H45" s="195">
        <v>0</v>
      </c>
      <c r="I45" s="195">
        <v>25848.66</v>
      </c>
      <c r="J45" s="195">
        <v>0</v>
      </c>
      <c r="K45" s="195">
        <v>25848.66</v>
      </c>
    </row>
    <row r="46" spans="1:11" x14ac:dyDescent="0.2">
      <c r="A46" s="150" t="s">
        <v>330</v>
      </c>
      <c r="B46" s="150" t="s">
        <v>329</v>
      </c>
      <c r="C46" s="151">
        <v>0</v>
      </c>
      <c r="D46" s="151">
        <v>0</v>
      </c>
      <c r="E46" s="151">
        <v>6346.13</v>
      </c>
      <c r="F46" s="151">
        <v>0</v>
      </c>
      <c r="G46" s="151">
        <v>6346.13</v>
      </c>
      <c r="H46" s="151">
        <v>0</v>
      </c>
      <c r="I46" s="151">
        <v>6346.13</v>
      </c>
      <c r="J46" s="151">
        <v>0</v>
      </c>
      <c r="K46" s="151">
        <v>6346.13</v>
      </c>
    </row>
    <row r="47" spans="1:11" x14ac:dyDescent="0.2">
      <c r="A47" s="150" t="s">
        <v>328</v>
      </c>
      <c r="B47" s="150" t="s">
        <v>327</v>
      </c>
      <c r="C47" s="151">
        <v>0</v>
      </c>
      <c r="D47" s="151">
        <v>0</v>
      </c>
      <c r="E47" s="151">
        <v>8719.1</v>
      </c>
      <c r="F47" s="151">
        <v>0</v>
      </c>
      <c r="G47" s="151">
        <v>8719.1</v>
      </c>
      <c r="H47" s="151">
        <v>0</v>
      </c>
      <c r="I47" s="151">
        <v>8719.1</v>
      </c>
      <c r="J47" s="151">
        <v>0</v>
      </c>
      <c r="K47" s="151">
        <v>8719.1</v>
      </c>
    </row>
    <row r="48" spans="1:11" x14ac:dyDescent="0.2">
      <c r="A48" s="341" t="s">
        <v>293</v>
      </c>
      <c r="B48" s="341" t="s">
        <v>292</v>
      </c>
      <c r="C48" s="342">
        <v>0</v>
      </c>
      <c r="D48" s="342">
        <v>0</v>
      </c>
      <c r="E48" s="342">
        <v>22196.12</v>
      </c>
      <c r="F48" s="342">
        <v>0</v>
      </c>
      <c r="G48" s="342">
        <v>22196.12</v>
      </c>
      <c r="H48" s="342">
        <v>0</v>
      </c>
      <c r="I48" s="342">
        <v>22196.12</v>
      </c>
      <c r="J48" s="342">
        <v>0</v>
      </c>
      <c r="K48" s="342">
        <v>22196.12</v>
      </c>
    </row>
    <row r="49" spans="1:11" x14ac:dyDescent="0.2">
      <c r="A49" s="341" t="s">
        <v>291</v>
      </c>
      <c r="B49" s="341" t="s">
        <v>290</v>
      </c>
      <c r="C49" s="342">
        <v>0</v>
      </c>
      <c r="D49" s="342">
        <v>0</v>
      </c>
      <c r="E49" s="342">
        <v>103.5</v>
      </c>
      <c r="F49" s="342">
        <v>0</v>
      </c>
      <c r="G49" s="342">
        <v>103.5</v>
      </c>
      <c r="H49" s="342">
        <v>0</v>
      </c>
      <c r="I49" s="342">
        <v>103.5</v>
      </c>
      <c r="J49" s="342">
        <v>0</v>
      </c>
      <c r="K49" s="342">
        <v>103.5</v>
      </c>
    </row>
    <row r="50" spans="1:11" x14ac:dyDescent="0.2">
      <c r="A50" s="341" t="s">
        <v>289</v>
      </c>
      <c r="B50" s="341" t="s">
        <v>818</v>
      </c>
      <c r="C50" s="342">
        <v>0</v>
      </c>
      <c r="D50" s="342">
        <v>0</v>
      </c>
      <c r="E50" s="342">
        <v>8766.58</v>
      </c>
      <c r="F50" s="342">
        <v>0</v>
      </c>
      <c r="G50" s="342">
        <v>8766.58</v>
      </c>
      <c r="H50" s="342">
        <v>0</v>
      </c>
      <c r="I50" s="342">
        <v>8766.58</v>
      </c>
      <c r="J50" s="342">
        <v>0</v>
      </c>
      <c r="K50" s="342">
        <v>8766.58</v>
      </c>
    </row>
    <row r="51" spans="1:11" x14ac:dyDescent="0.2">
      <c r="A51" s="341" t="s">
        <v>287</v>
      </c>
      <c r="B51" s="341" t="s">
        <v>286</v>
      </c>
      <c r="C51" s="342">
        <v>0</v>
      </c>
      <c r="D51" s="342">
        <v>0</v>
      </c>
      <c r="E51" s="342">
        <v>5311.49</v>
      </c>
      <c r="F51" s="342">
        <v>0</v>
      </c>
      <c r="G51" s="342">
        <v>5311.49</v>
      </c>
      <c r="H51" s="342">
        <v>0</v>
      </c>
      <c r="I51" s="342">
        <v>5311.49</v>
      </c>
      <c r="J51" s="342">
        <v>0</v>
      </c>
      <c r="K51" s="342">
        <v>5311.49</v>
      </c>
    </row>
    <row r="52" spans="1:11" x14ac:dyDescent="0.2">
      <c r="A52" s="341" t="s">
        <v>285</v>
      </c>
      <c r="B52" s="341" t="s">
        <v>284</v>
      </c>
      <c r="C52" s="342">
        <v>0</v>
      </c>
      <c r="D52" s="342">
        <v>0</v>
      </c>
      <c r="E52" s="342">
        <v>464.26</v>
      </c>
      <c r="F52" s="342">
        <v>0</v>
      </c>
      <c r="G52" s="342">
        <v>464.26</v>
      </c>
      <c r="H52" s="342">
        <v>0</v>
      </c>
      <c r="I52" s="342">
        <v>464.26</v>
      </c>
      <c r="J52" s="342">
        <v>0</v>
      </c>
      <c r="K52" s="342">
        <v>464.26</v>
      </c>
    </row>
    <row r="53" spans="1:11" x14ac:dyDescent="0.2">
      <c r="A53" s="278" t="s">
        <v>283</v>
      </c>
      <c r="B53" s="278" t="s">
        <v>282</v>
      </c>
      <c r="C53" s="279">
        <v>0</v>
      </c>
      <c r="D53" s="279">
        <v>0</v>
      </c>
      <c r="E53" s="279">
        <v>7627.73</v>
      </c>
      <c r="F53" s="279">
        <v>0</v>
      </c>
      <c r="G53" s="279">
        <v>7627.73</v>
      </c>
      <c r="H53" s="279">
        <v>0</v>
      </c>
      <c r="I53" s="279">
        <v>7627.73</v>
      </c>
      <c r="J53" s="279">
        <v>0</v>
      </c>
      <c r="K53" s="279">
        <v>7627.73</v>
      </c>
    </row>
    <row r="54" spans="1:11" x14ac:dyDescent="0.2">
      <c r="A54" s="278" t="s">
        <v>281</v>
      </c>
      <c r="B54" s="278" t="s">
        <v>280</v>
      </c>
      <c r="C54" s="279">
        <v>0</v>
      </c>
      <c r="D54" s="279">
        <v>0</v>
      </c>
      <c r="E54" s="279">
        <v>213.75</v>
      </c>
      <c r="F54" s="279">
        <v>0</v>
      </c>
      <c r="G54" s="279">
        <v>213.75</v>
      </c>
      <c r="H54" s="279">
        <v>0</v>
      </c>
      <c r="I54" s="279">
        <v>213.75</v>
      </c>
      <c r="J54" s="279">
        <v>0</v>
      </c>
      <c r="K54" s="279">
        <v>213.75</v>
      </c>
    </row>
    <row r="55" spans="1:11" x14ac:dyDescent="0.2">
      <c r="A55" s="278" t="s">
        <v>279</v>
      </c>
      <c r="B55" s="278" t="s">
        <v>278</v>
      </c>
      <c r="C55" s="279">
        <v>0</v>
      </c>
      <c r="D55" s="279">
        <v>0</v>
      </c>
      <c r="E55" s="279">
        <v>1902.83</v>
      </c>
      <c r="F55" s="279">
        <v>0</v>
      </c>
      <c r="G55" s="279">
        <v>1902.83</v>
      </c>
      <c r="H55" s="279">
        <v>0</v>
      </c>
      <c r="I55" s="279">
        <v>1902.83</v>
      </c>
      <c r="J55" s="279">
        <v>0</v>
      </c>
      <c r="K55" s="279">
        <v>1902.83</v>
      </c>
    </row>
    <row r="56" spans="1:11" x14ac:dyDescent="0.2">
      <c r="A56" s="278" t="s">
        <v>277</v>
      </c>
      <c r="B56" s="278" t="s">
        <v>276</v>
      </c>
      <c r="C56" s="279">
        <v>0</v>
      </c>
      <c r="D56" s="279">
        <v>0</v>
      </c>
      <c r="E56" s="279">
        <v>29688.75</v>
      </c>
      <c r="F56" s="279">
        <v>0</v>
      </c>
      <c r="G56" s="279">
        <v>29688.75</v>
      </c>
      <c r="H56" s="279">
        <v>0</v>
      </c>
      <c r="I56" s="279">
        <v>29688.75</v>
      </c>
      <c r="J56" s="279">
        <v>0</v>
      </c>
      <c r="K56" s="279">
        <v>29688.75</v>
      </c>
    </row>
    <row r="57" spans="1:11" x14ac:dyDescent="0.2">
      <c r="A57" s="196" t="s">
        <v>275</v>
      </c>
      <c r="B57" s="196" t="s">
        <v>274</v>
      </c>
      <c r="C57" s="197">
        <v>0</v>
      </c>
      <c r="D57" s="197">
        <v>0</v>
      </c>
      <c r="E57" s="197">
        <v>3346.88</v>
      </c>
      <c r="F57" s="197">
        <v>0</v>
      </c>
      <c r="G57" s="197">
        <v>3346.88</v>
      </c>
      <c r="H57" s="197">
        <v>0</v>
      </c>
      <c r="I57" s="197">
        <v>3346.88</v>
      </c>
      <c r="J57" s="197">
        <v>0</v>
      </c>
      <c r="K57" s="197">
        <v>3346.88</v>
      </c>
    </row>
    <row r="58" spans="1:11" x14ac:dyDescent="0.2">
      <c r="A58" s="196" t="s">
        <v>271</v>
      </c>
      <c r="B58" s="196" t="s">
        <v>270</v>
      </c>
      <c r="C58" s="197">
        <v>0</v>
      </c>
      <c r="D58" s="197">
        <v>0</v>
      </c>
      <c r="E58" s="197">
        <v>4556.3</v>
      </c>
      <c r="F58" s="197">
        <v>0</v>
      </c>
      <c r="G58" s="197">
        <v>4556.3</v>
      </c>
      <c r="H58" s="197">
        <v>0</v>
      </c>
      <c r="I58" s="197">
        <v>4556.3</v>
      </c>
      <c r="J58" s="197">
        <v>0</v>
      </c>
      <c r="K58" s="197">
        <v>4556.3</v>
      </c>
    </row>
    <row r="59" spans="1:11" x14ac:dyDescent="0.2">
      <c r="A59" s="321" t="s">
        <v>269</v>
      </c>
      <c r="B59" s="321" t="s">
        <v>819</v>
      </c>
      <c r="C59" s="322">
        <v>0</v>
      </c>
      <c r="D59" s="322">
        <v>0</v>
      </c>
      <c r="E59" s="322">
        <v>4438.62</v>
      </c>
      <c r="F59" s="322">
        <v>0</v>
      </c>
      <c r="G59" s="322">
        <v>4438.62</v>
      </c>
      <c r="H59" s="322">
        <v>0</v>
      </c>
      <c r="I59" s="322">
        <v>4438.62</v>
      </c>
      <c r="J59" s="322">
        <v>0</v>
      </c>
      <c r="K59" s="322">
        <v>4438.62</v>
      </c>
    </row>
    <row r="60" spans="1:11" x14ac:dyDescent="0.2">
      <c r="A60" s="321" t="s">
        <v>267</v>
      </c>
      <c r="B60" s="321" t="s">
        <v>266</v>
      </c>
      <c r="C60" s="322">
        <v>0</v>
      </c>
      <c r="D60" s="322">
        <v>0</v>
      </c>
      <c r="E60" s="322">
        <v>2264.2399999999998</v>
      </c>
      <c r="F60" s="322">
        <v>0</v>
      </c>
      <c r="G60" s="322">
        <v>2264.2399999999998</v>
      </c>
      <c r="H60" s="322">
        <v>0</v>
      </c>
      <c r="I60" s="322">
        <v>2264.2399999999998</v>
      </c>
      <c r="J60" s="322">
        <v>0</v>
      </c>
      <c r="K60" s="322">
        <v>2264.2399999999998</v>
      </c>
    </row>
    <row r="61" spans="1:11" x14ac:dyDescent="0.2">
      <c r="A61" s="321" t="s">
        <v>265</v>
      </c>
      <c r="B61" s="321" t="s">
        <v>264</v>
      </c>
      <c r="C61" s="322">
        <v>0</v>
      </c>
      <c r="D61" s="322">
        <v>0</v>
      </c>
      <c r="E61" s="322">
        <v>24828.07</v>
      </c>
      <c r="F61" s="322">
        <v>0</v>
      </c>
      <c r="G61" s="322">
        <v>24828.07</v>
      </c>
      <c r="H61" s="322">
        <v>0</v>
      </c>
      <c r="I61" s="322">
        <v>24828.07</v>
      </c>
      <c r="J61" s="322">
        <v>0</v>
      </c>
      <c r="K61" s="322">
        <v>24828.07</v>
      </c>
    </row>
    <row r="62" spans="1:11" x14ac:dyDescent="0.2">
      <c r="A62" s="321" t="s">
        <v>263</v>
      </c>
      <c r="B62" s="321" t="s">
        <v>262</v>
      </c>
      <c r="C62" s="322">
        <v>0</v>
      </c>
      <c r="D62" s="322">
        <v>0</v>
      </c>
      <c r="E62" s="322">
        <v>4200.1400000000003</v>
      </c>
      <c r="F62" s="322">
        <v>0</v>
      </c>
      <c r="G62" s="322">
        <v>4200.1400000000003</v>
      </c>
      <c r="H62" s="322">
        <v>0</v>
      </c>
      <c r="I62" s="322">
        <v>4200.1400000000003</v>
      </c>
      <c r="J62" s="322">
        <v>0</v>
      </c>
      <c r="K62" s="322">
        <v>4200.1400000000003</v>
      </c>
    </row>
    <row r="63" spans="1:11" x14ac:dyDescent="0.2">
      <c r="A63" s="321" t="s">
        <v>259</v>
      </c>
      <c r="B63" s="321" t="s">
        <v>258</v>
      </c>
      <c r="C63" s="322">
        <v>0</v>
      </c>
      <c r="D63" s="322">
        <v>0</v>
      </c>
      <c r="E63" s="322">
        <v>13497.21</v>
      </c>
      <c r="F63" s="322">
        <v>0</v>
      </c>
      <c r="G63" s="322">
        <v>13497.21</v>
      </c>
      <c r="H63" s="322">
        <v>0</v>
      </c>
      <c r="I63" s="322">
        <v>13497.21</v>
      </c>
      <c r="J63" s="322">
        <v>0</v>
      </c>
      <c r="K63" s="322">
        <v>13497.21</v>
      </c>
    </row>
    <row r="64" spans="1:11" x14ac:dyDescent="0.2">
      <c r="A64" s="321" t="s">
        <v>624</v>
      </c>
      <c r="B64" s="321" t="s">
        <v>623</v>
      </c>
      <c r="C64" s="322">
        <v>0</v>
      </c>
      <c r="D64" s="322">
        <v>0</v>
      </c>
      <c r="E64" s="322">
        <v>0</v>
      </c>
      <c r="F64" s="322">
        <v>0</v>
      </c>
      <c r="G64" s="322">
        <v>0</v>
      </c>
      <c r="H64" s="322">
        <v>0</v>
      </c>
      <c r="I64" s="322">
        <v>0</v>
      </c>
      <c r="J64" s="322">
        <v>0</v>
      </c>
      <c r="K64" s="322">
        <v>0</v>
      </c>
    </row>
    <row r="65" spans="1:11" x14ac:dyDescent="0.2">
      <c r="A65" s="321" t="s">
        <v>251</v>
      </c>
      <c r="B65" s="321" t="s">
        <v>820</v>
      </c>
      <c r="C65" s="322">
        <v>0</v>
      </c>
      <c r="D65" s="322">
        <v>0</v>
      </c>
      <c r="E65" s="322">
        <v>112.5</v>
      </c>
      <c r="F65" s="322">
        <v>0</v>
      </c>
      <c r="G65" s="322">
        <v>112.5</v>
      </c>
      <c r="H65" s="322">
        <v>0</v>
      </c>
      <c r="I65" s="322">
        <v>112.5</v>
      </c>
      <c r="J65" s="322">
        <v>0</v>
      </c>
      <c r="K65" s="322">
        <v>112.5</v>
      </c>
    </row>
    <row r="66" spans="1:11" x14ac:dyDescent="0.2">
      <c r="A66" s="143" t="s">
        <v>249</v>
      </c>
      <c r="B66" s="143" t="s">
        <v>248</v>
      </c>
      <c r="C66" s="144">
        <v>0</v>
      </c>
      <c r="D66" s="144">
        <v>0</v>
      </c>
      <c r="E66" s="144">
        <v>13528.34</v>
      </c>
      <c r="F66" s="144">
        <v>0</v>
      </c>
      <c r="G66" s="144">
        <v>13528.34</v>
      </c>
      <c r="H66" s="144">
        <v>0</v>
      </c>
      <c r="I66" s="144">
        <v>13528.34</v>
      </c>
      <c r="J66" s="144">
        <v>0</v>
      </c>
      <c r="K66" s="144">
        <v>13528.34</v>
      </c>
    </row>
    <row r="67" spans="1:11" x14ac:dyDescent="0.2">
      <c r="A67" s="143" t="s">
        <v>821</v>
      </c>
      <c r="B67" s="143" t="s">
        <v>822</v>
      </c>
      <c r="C67" s="144">
        <v>0</v>
      </c>
      <c r="D67" s="144">
        <v>0</v>
      </c>
      <c r="E67" s="144">
        <v>1995.94</v>
      </c>
      <c r="F67" s="144">
        <v>0</v>
      </c>
      <c r="G67" s="144">
        <v>1995.94</v>
      </c>
      <c r="H67" s="144">
        <v>0</v>
      </c>
      <c r="I67" s="144">
        <v>1995.94</v>
      </c>
      <c r="J67" s="144">
        <v>0</v>
      </c>
      <c r="K67" s="144">
        <v>1995.94</v>
      </c>
    </row>
    <row r="68" spans="1:11" x14ac:dyDescent="0.2">
      <c r="A68" s="183" t="s">
        <v>243</v>
      </c>
      <c r="B68" s="183" t="s">
        <v>823</v>
      </c>
      <c r="C68" s="184">
        <v>0</v>
      </c>
      <c r="D68" s="184">
        <v>0</v>
      </c>
      <c r="E68" s="184">
        <v>18584.25</v>
      </c>
      <c r="F68" s="184">
        <v>0</v>
      </c>
      <c r="G68" s="184">
        <v>18584.25</v>
      </c>
      <c r="H68" s="184">
        <v>0</v>
      </c>
      <c r="I68" s="184">
        <v>18584.25</v>
      </c>
      <c r="J68" s="184">
        <v>0</v>
      </c>
      <c r="K68" s="184">
        <v>18584.25</v>
      </c>
    </row>
    <row r="69" spans="1:11" x14ac:dyDescent="0.2">
      <c r="A69" s="183" t="s">
        <v>237</v>
      </c>
      <c r="B69" s="183" t="s">
        <v>236</v>
      </c>
      <c r="C69" s="184">
        <v>0</v>
      </c>
      <c r="D69" s="184">
        <v>0</v>
      </c>
      <c r="E69" s="184">
        <v>20578.09</v>
      </c>
      <c r="F69" s="184">
        <v>0</v>
      </c>
      <c r="G69" s="184">
        <v>20578.09</v>
      </c>
      <c r="H69" s="184">
        <v>0</v>
      </c>
      <c r="I69" s="184">
        <v>20578.09</v>
      </c>
      <c r="J69" s="184">
        <v>0</v>
      </c>
      <c r="K69" s="184">
        <v>20578.09</v>
      </c>
    </row>
    <row r="70" spans="1:11" x14ac:dyDescent="0.2">
      <c r="A70" s="183" t="s">
        <v>235</v>
      </c>
      <c r="B70" s="183" t="s">
        <v>234</v>
      </c>
      <c r="C70" s="184">
        <v>0</v>
      </c>
      <c r="D70" s="184">
        <v>0</v>
      </c>
      <c r="E70" s="184">
        <v>2073.94</v>
      </c>
      <c r="F70" s="184">
        <v>0</v>
      </c>
      <c r="G70" s="184">
        <v>2073.94</v>
      </c>
      <c r="H70" s="184">
        <v>0</v>
      </c>
      <c r="I70" s="184">
        <v>2073.94</v>
      </c>
      <c r="J70" s="184">
        <v>0</v>
      </c>
      <c r="K70" s="184">
        <v>2073.94</v>
      </c>
    </row>
    <row r="71" spans="1:11" x14ac:dyDescent="0.2">
      <c r="A71" s="183" t="s">
        <v>231</v>
      </c>
      <c r="B71" s="183" t="s">
        <v>230</v>
      </c>
      <c r="C71" s="184">
        <v>0</v>
      </c>
      <c r="D71" s="184">
        <v>0</v>
      </c>
      <c r="E71" s="184">
        <v>15750</v>
      </c>
      <c r="F71" s="184">
        <v>0</v>
      </c>
      <c r="G71" s="184">
        <v>15750</v>
      </c>
      <c r="H71" s="184">
        <v>0</v>
      </c>
      <c r="I71" s="184">
        <v>15750</v>
      </c>
      <c r="J71" s="184">
        <v>0</v>
      </c>
      <c r="K71" s="184">
        <v>15750</v>
      </c>
    </row>
    <row r="72" spans="1:11" x14ac:dyDescent="0.2">
      <c r="A72" s="183" t="s">
        <v>824</v>
      </c>
      <c r="B72" s="183" t="s">
        <v>825</v>
      </c>
      <c r="C72" s="184">
        <v>0</v>
      </c>
      <c r="D72" s="184">
        <v>0</v>
      </c>
      <c r="E72" s="184">
        <v>47812.5</v>
      </c>
      <c r="F72" s="184">
        <v>0</v>
      </c>
      <c r="G72" s="184">
        <v>47812.5</v>
      </c>
      <c r="H72" s="184">
        <v>0</v>
      </c>
      <c r="I72" s="184">
        <v>47812.5</v>
      </c>
      <c r="J72" s="184">
        <v>0</v>
      </c>
      <c r="K72" s="184">
        <v>47812.5</v>
      </c>
    </row>
    <row r="73" spans="1:11" x14ac:dyDescent="0.2">
      <c r="A73" s="359" t="s">
        <v>223</v>
      </c>
      <c r="B73" s="359" t="s">
        <v>222</v>
      </c>
      <c r="C73" s="360">
        <v>0</v>
      </c>
      <c r="D73" s="360">
        <v>0</v>
      </c>
      <c r="E73" s="360">
        <v>3195.63</v>
      </c>
      <c r="F73" s="360">
        <v>0</v>
      </c>
      <c r="G73" s="360">
        <v>3195.63</v>
      </c>
      <c r="H73" s="360">
        <v>0</v>
      </c>
      <c r="I73" s="360">
        <v>3195.63</v>
      </c>
      <c r="J73" s="360">
        <v>0</v>
      </c>
      <c r="K73" s="360">
        <v>3195.63</v>
      </c>
    </row>
    <row r="74" spans="1:11" x14ac:dyDescent="0.2">
      <c r="A74" s="359" t="s">
        <v>221</v>
      </c>
      <c r="B74" s="359" t="s">
        <v>220</v>
      </c>
      <c r="C74" s="360">
        <v>0</v>
      </c>
      <c r="D74" s="360">
        <v>0</v>
      </c>
      <c r="E74" s="360">
        <v>42177.94</v>
      </c>
      <c r="F74" s="360">
        <v>0</v>
      </c>
      <c r="G74" s="360">
        <v>42177.94</v>
      </c>
      <c r="H74" s="360">
        <v>0</v>
      </c>
      <c r="I74" s="360">
        <v>42177.94</v>
      </c>
      <c r="J74" s="360">
        <v>0</v>
      </c>
      <c r="K74" s="360">
        <v>42177.94</v>
      </c>
    </row>
    <row r="75" spans="1:11" x14ac:dyDescent="0.2">
      <c r="A75" s="143" t="s">
        <v>219</v>
      </c>
      <c r="B75" s="143" t="s">
        <v>218</v>
      </c>
      <c r="C75" s="144">
        <v>0</v>
      </c>
      <c r="D75" s="144">
        <v>0</v>
      </c>
      <c r="E75" s="144">
        <v>641.25</v>
      </c>
      <c r="F75" s="144">
        <v>0</v>
      </c>
      <c r="G75" s="144">
        <v>641.25</v>
      </c>
      <c r="H75" s="144">
        <v>0</v>
      </c>
      <c r="I75" s="144">
        <v>641.25</v>
      </c>
      <c r="J75" s="144">
        <v>0</v>
      </c>
      <c r="K75" s="144">
        <v>641.25</v>
      </c>
    </row>
    <row r="76" spans="1:11" x14ac:dyDescent="0.2">
      <c r="A76" s="325" t="s">
        <v>215</v>
      </c>
      <c r="B76" s="325" t="s">
        <v>214</v>
      </c>
      <c r="C76" s="326">
        <v>0</v>
      </c>
      <c r="D76" s="326">
        <v>0</v>
      </c>
      <c r="E76" s="326">
        <v>811.37</v>
      </c>
      <c r="F76" s="326">
        <v>0</v>
      </c>
      <c r="G76" s="326">
        <v>811.37</v>
      </c>
      <c r="H76" s="326">
        <v>0</v>
      </c>
      <c r="I76" s="326">
        <v>811.37</v>
      </c>
      <c r="J76" s="326">
        <v>0</v>
      </c>
      <c r="K76" s="326">
        <v>811.37</v>
      </c>
    </row>
    <row r="77" spans="1:11" x14ac:dyDescent="0.2">
      <c r="A77" s="325" t="s">
        <v>211</v>
      </c>
      <c r="B77" s="325" t="s">
        <v>210</v>
      </c>
      <c r="C77" s="326">
        <v>0</v>
      </c>
      <c r="D77" s="326">
        <v>0</v>
      </c>
      <c r="E77" s="326">
        <v>17.899999999999999</v>
      </c>
      <c r="F77" s="326">
        <v>0</v>
      </c>
      <c r="G77" s="326">
        <v>17.899999999999999</v>
      </c>
      <c r="H77" s="326">
        <v>0</v>
      </c>
      <c r="I77" s="326">
        <v>17.899999999999999</v>
      </c>
      <c r="J77" s="326">
        <v>0</v>
      </c>
      <c r="K77" s="326">
        <v>17.899999999999999</v>
      </c>
    </row>
    <row r="78" spans="1:11" x14ac:dyDescent="0.2">
      <c r="A78" s="325" t="s">
        <v>209</v>
      </c>
      <c r="B78" s="325" t="s">
        <v>208</v>
      </c>
      <c r="C78" s="326">
        <v>0</v>
      </c>
      <c r="D78" s="326">
        <v>0</v>
      </c>
      <c r="E78" s="326">
        <v>1296</v>
      </c>
      <c r="F78" s="326">
        <v>0</v>
      </c>
      <c r="G78" s="326">
        <v>1296</v>
      </c>
      <c r="H78" s="326">
        <v>0</v>
      </c>
      <c r="I78" s="326">
        <v>1296</v>
      </c>
      <c r="J78" s="326">
        <v>0</v>
      </c>
      <c r="K78" s="326">
        <v>1296</v>
      </c>
    </row>
    <row r="79" spans="1:11" x14ac:dyDescent="0.2">
      <c r="A79" s="325" t="s">
        <v>207</v>
      </c>
      <c r="B79" s="325" t="s">
        <v>206</v>
      </c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</row>
    <row r="80" spans="1:11" x14ac:dyDescent="0.2">
      <c r="A80" s="325" t="s">
        <v>205</v>
      </c>
      <c r="B80" s="325" t="s">
        <v>204</v>
      </c>
      <c r="C80" s="326">
        <v>0</v>
      </c>
      <c r="D80" s="326">
        <v>0</v>
      </c>
      <c r="E80" s="326">
        <v>55960.31</v>
      </c>
      <c r="F80" s="326">
        <v>0</v>
      </c>
      <c r="G80" s="326">
        <v>55960.31</v>
      </c>
      <c r="H80" s="326">
        <v>0</v>
      </c>
      <c r="I80" s="326">
        <v>55960.31</v>
      </c>
      <c r="J80" s="326">
        <v>0</v>
      </c>
      <c r="K80" s="326">
        <v>55960.31</v>
      </c>
    </row>
    <row r="81" spans="1:11" x14ac:dyDescent="0.2">
      <c r="A81" s="325" t="s">
        <v>199</v>
      </c>
      <c r="B81" s="325" t="s">
        <v>198</v>
      </c>
      <c r="C81" s="326">
        <v>0</v>
      </c>
      <c r="D81" s="326">
        <v>0</v>
      </c>
      <c r="E81" s="326">
        <v>1648.12</v>
      </c>
      <c r="F81" s="326">
        <v>0</v>
      </c>
      <c r="G81" s="326">
        <v>1648.12</v>
      </c>
      <c r="H81" s="326">
        <v>0</v>
      </c>
      <c r="I81" s="326">
        <v>1648.12</v>
      </c>
      <c r="J81" s="326">
        <v>0</v>
      </c>
      <c r="K81" s="326">
        <v>1648.12</v>
      </c>
    </row>
    <row r="82" spans="1:11" x14ac:dyDescent="0.2">
      <c r="A82" s="325" t="s">
        <v>197</v>
      </c>
      <c r="B82" s="325" t="s">
        <v>56</v>
      </c>
      <c r="C82" s="326">
        <v>0</v>
      </c>
      <c r="D82" s="326">
        <v>0</v>
      </c>
      <c r="E82" s="326">
        <v>641.72</v>
      </c>
      <c r="F82" s="326">
        <v>0</v>
      </c>
      <c r="G82" s="326">
        <v>641.72</v>
      </c>
      <c r="H82" s="326">
        <v>0</v>
      </c>
      <c r="I82" s="326">
        <v>641.72</v>
      </c>
      <c r="J82" s="326">
        <v>0</v>
      </c>
      <c r="K82" s="326">
        <v>641.72</v>
      </c>
    </row>
    <row r="83" spans="1:11" x14ac:dyDescent="0.2">
      <c r="A83" s="313" t="s">
        <v>181</v>
      </c>
      <c r="B83" s="313" t="s">
        <v>180</v>
      </c>
      <c r="C83" s="314">
        <v>0</v>
      </c>
      <c r="D83" s="314">
        <v>0</v>
      </c>
      <c r="E83" s="314">
        <v>1710.01</v>
      </c>
      <c r="F83" s="314">
        <v>0</v>
      </c>
      <c r="G83" s="314">
        <v>1710.01</v>
      </c>
      <c r="H83" s="314">
        <v>0</v>
      </c>
      <c r="I83" s="314">
        <v>1710.01</v>
      </c>
      <c r="J83" s="314">
        <v>0</v>
      </c>
      <c r="K83" s="314">
        <v>1710.01</v>
      </c>
    </row>
    <row r="84" spans="1:11" x14ac:dyDescent="0.2">
      <c r="A84" s="361" t="s">
        <v>326</v>
      </c>
      <c r="B84" s="361" t="s">
        <v>325</v>
      </c>
      <c r="C84" s="362">
        <v>0</v>
      </c>
      <c r="D84" s="362">
        <v>0</v>
      </c>
      <c r="E84" s="362">
        <v>14120.73</v>
      </c>
      <c r="F84" s="362">
        <v>0</v>
      </c>
      <c r="G84" s="362">
        <v>14120.73</v>
      </c>
      <c r="H84" s="362">
        <v>0</v>
      </c>
      <c r="I84" s="362">
        <v>14120.73</v>
      </c>
      <c r="J84" s="362">
        <v>0</v>
      </c>
      <c r="K84" s="362">
        <v>14120.73</v>
      </c>
    </row>
    <row r="85" spans="1:11" x14ac:dyDescent="0.2">
      <c r="A85" s="361" t="s">
        <v>324</v>
      </c>
      <c r="B85" s="361" t="s">
        <v>323</v>
      </c>
      <c r="C85" s="362">
        <v>0</v>
      </c>
      <c r="D85" s="362">
        <v>0</v>
      </c>
      <c r="E85" s="362">
        <v>6149.59</v>
      </c>
      <c r="F85" s="362">
        <v>0</v>
      </c>
      <c r="G85" s="362">
        <v>6149.59</v>
      </c>
      <c r="H85" s="362">
        <v>0</v>
      </c>
      <c r="I85" s="362">
        <v>6149.59</v>
      </c>
      <c r="J85" s="362">
        <v>0</v>
      </c>
      <c r="K85" s="362">
        <v>6149.59</v>
      </c>
    </row>
    <row r="86" spans="1:11" x14ac:dyDescent="0.2">
      <c r="A86" s="361" t="s">
        <v>320</v>
      </c>
      <c r="B86" s="361" t="s">
        <v>319</v>
      </c>
      <c r="C86" s="362">
        <v>0</v>
      </c>
      <c r="D86" s="362">
        <v>0</v>
      </c>
      <c r="E86" s="362">
        <v>433.13</v>
      </c>
      <c r="F86" s="362">
        <v>0</v>
      </c>
      <c r="G86" s="362">
        <v>433.13</v>
      </c>
      <c r="H86" s="362">
        <v>0</v>
      </c>
      <c r="I86" s="362">
        <v>433.13</v>
      </c>
      <c r="J86" s="362">
        <v>0</v>
      </c>
      <c r="K86" s="362">
        <v>433.13</v>
      </c>
    </row>
    <row r="87" spans="1:11" x14ac:dyDescent="0.2">
      <c r="A87" s="361" t="s">
        <v>316</v>
      </c>
      <c r="B87" s="361" t="s">
        <v>826</v>
      </c>
      <c r="C87" s="362">
        <v>0</v>
      </c>
      <c r="D87" s="362">
        <v>0</v>
      </c>
      <c r="E87" s="362">
        <v>12906.26</v>
      </c>
      <c r="F87" s="362">
        <v>0</v>
      </c>
      <c r="G87" s="362">
        <v>12906.26</v>
      </c>
      <c r="H87" s="362">
        <v>0</v>
      </c>
      <c r="I87" s="362">
        <v>12906.26</v>
      </c>
      <c r="J87" s="362">
        <v>0</v>
      </c>
      <c r="K87" s="362">
        <v>12906.26</v>
      </c>
    </row>
    <row r="88" spans="1:11" x14ac:dyDescent="0.2">
      <c r="A88" s="208" t="s">
        <v>309</v>
      </c>
      <c r="B88" s="208" t="s">
        <v>827</v>
      </c>
      <c r="C88" s="209">
        <v>0</v>
      </c>
      <c r="D88" s="209">
        <v>0</v>
      </c>
      <c r="E88" s="209">
        <v>13320.94</v>
      </c>
      <c r="F88" s="209">
        <v>0</v>
      </c>
      <c r="G88" s="209">
        <v>13320.94</v>
      </c>
      <c r="H88" s="209">
        <v>0</v>
      </c>
      <c r="I88" s="209">
        <v>13320.94</v>
      </c>
      <c r="J88" s="209">
        <v>0</v>
      </c>
      <c r="K88" s="209">
        <v>13320.94</v>
      </c>
    </row>
    <row r="89" spans="1:11" x14ac:dyDescent="0.2">
      <c r="A89" s="208" t="s">
        <v>307</v>
      </c>
      <c r="B89" s="208" t="s">
        <v>306</v>
      </c>
      <c r="C89" s="209">
        <v>0</v>
      </c>
      <c r="D89" s="209">
        <v>0</v>
      </c>
      <c r="E89" s="209">
        <v>50.64</v>
      </c>
      <c r="F89" s="209">
        <v>0</v>
      </c>
      <c r="G89" s="209">
        <v>50.64</v>
      </c>
      <c r="H89" s="209">
        <v>0</v>
      </c>
      <c r="I89" s="209">
        <v>50.64</v>
      </c>
      <c r="J89" s="209">
        <v>0</v>
      </c>
      <c r="K89" s="209">
        <v>50.64</v>
      </c>
    </row>
    <row r="90" spans="1:11" x14ac:dyDescent="0.2">
      <c r="A90" s="208" t="s">
        <v>303</v>
      </c>
      <c r="B90" s="208" t="s">
        <v>302</v>
      </c>
      <c r="C90" s="209">
        <v>0</v>
      </c>
      <c r="D90" s="209">
        <v>0</v>
      </c>
      <c r="E90" s="209">
        <v>8533.7099999999991</v>
      </c>
      <c r="F90" s="209">
        <v>0</v>
      </c>
      <c r="G90" s="209">
        <v>8533.7099999999991</v>
      </c>
      <c r="H90" s="209">
        <v>0</v>
      </c>
      <c r="I90" s="209">
        <v>8533.7099999999991</v>
      </c>
      <c r="J90" s="209">
        <v>0</v>
      </c>
      <c r="K90" s="209">
        <v>8533.7099999999991</v>
      </c>
    </row>
    <row r="91" spans="1:11" x14ac:dyDescent="0.2">
      <c r="A91" s="208" t="s">
        <v>299</v>
      </c>
      <c r="B91" s="208" t="s">
        <v>298</v>
      </c>
      <c r="C91" s="209">
        <v>0</v>
      </c>
      <c r="D91" s="209">
        <v>0</v>
      </c>
      <c r="E91" s="209">
        <v>11906.83</v>
      </c>
      <c r="F91" s="209">
        <v>0</v>
      </c>
      <c r="G91" s="209">
        <v>11906.83</v>
      </c>
      <c r="H91" s="209">
        <v>0</v>
      </c>
      <c r="I91" s="209">
        <v>11906.83</v>
      </c>
      <c r="J91" s="209">
        <v>0</v>
      </c>
      <c r="K91" s="209">
        <v>11906.83</v>
      </c>
    </row>
    <row r="92" spans="1:11" x14ac:dyDescent="0.2">
      <c r="A92" s="150" t="s">
        <v>297</v>
      </c>
      <c r="B92" s="150" t="s">
        <v>296</v>
      </c>
      <c r="C92" s="151">
        <v>0</v>
      </c>
      <c r="D92" s="151">
        <v>0</v>
      </c>
      <c r="E92" s="151">
        <v>2300.5</v>
      </c>
      <c r="F92" s="151">
        <v>0</v>
      </c>
      <c r="G92" s="151">
        <v>2300.5</v>
      </c>
      <c r="H92" s="151">
        <v>0</v>
      </c>
      <c r="I92" s="151">
        <v>2300.5</v>
      </c>
      <c r="J92" s="151">
        <v>0</v>
      </c>
      <c r="K92" s="151">
        <v>2300.5</v>
      </c>
    </row>
    <row r="93" spans="1:11" x14ac:dyDescent="0.2">
      <c r="A93" s="355" t="s">
        <v>194</v>
      </c>
      <c r="B93" s="355" t="s">
        <v>193</v>
      </c>
      <c r="C93" s="356">
        <v>0</v>
      </c>
      <c r="D93" s="356">
        <v>0</v>
      </c>
      <c r="E93" s="356">
        <v>691</v>
      </c>
      <c r="F93" s="356">
        <v>0</v>
      </c>
      <c r="G93" s="356">
        <v>691</v>
      </c>
      <c r="H93" s="356">
        <v>0</v>
      </c>
      <c r="I93" s="356">
        <v>691</v>
      </c>
      <c r="J93" s="356">
        <v>0</v>
      </c>
      <c r="K93" s="356">
        <v>691</v>
      </c>
    </row>
    <row r="94" spans="1:11" x14ac:dyDescent="0.2">
      <c r="A94" s="355" t="s">
        <v>192</v>
      </c>
      <c r="B94" s="355" t="s">
        <v>191</v>
      </c>
      <c r="C94" s="356">
        <v>0</v>
      </c>
      <c r="D94" s="356">
        <v>0</v>
      </c>
      <c r="E94" s="356">
        <v>4247.17</v>
      </c>
      <c r="F94" s="356">
        <v>0</v>
      </c>
      <c r="G94" s="356">
        <v>4247.17</v>
      </c>
      <c r="H94" s="356">
        <v>0</v>
      </c>
      <c r="I94" s="356">
        <v>4247.17</v>
      </c>
      <c r="J94" s="356">
        <v>0</v>
      </c>
      <c r="K94" s="356">
        <v>4247.17</v>
      </c>
    </row>
    <row r="95" spans="1:11" x14ac:dyDescent="0.2">
      <c r="A95" s="143" t="s">
        <v>190</v>
      </c>
      <c r="B95" s="143" t="s">
        <v>189</v>
      </c>
      <c r="C95" s="144">
        <v>0</v>
      </c>
      <c r="D95" s="144">
        <v>0</v>
      </c>
      <c r="E95" s="144">
        <v>2774.03</v>
      </c>
      <c r="F95" s="144">
        <v>0</v>
      </c>
      <c r="G95" s="144">
        <v>2774.03</v>
      </c>
      <c r="H95" s="144">
        <v>0</v>
      </c>
      <c r="I95" s="144">
        <v>2774.03</v>
      </c>
      <c r="J95" s="144">
        <v>0</v>
      </c>
      <c r="K95" s="144">
        <v>2774.03</v>
      </c>
    </row>
    <row r="96" spans="1:11" x14ac:dyDescent="0.2">
      <c r="A96" s="143" t="s">
        <v>188</v>
      </c>
      <c r="B96" s="143" t="s">
        <v>187</v>
      </c>
      <c r="C96" s="144">
        <v>0</v>
      </c>
      <c r="D96" s="144">
        <v>0</v>
      </c>
      <c r="E96" s="144">
        <v>15491.25</v>
      </c>
      <c r="F96" s="144">
        <v>0</v>
      </c>
      <c r="G96" s="144">
        <v>15491.25</v>
      </c>
      <c r="H96" s="144">
        <v>0</v>
      </c>
      <c r="I96" s="144">
        <v>15491.25</v>
      </c>
      <c r="J96" s="144">
        <v>0</v>
      </c>
      <c r="K96" s="144">
        <v>15491.25</v>
      </c>
    </row>
    <row r="97" spans="1:11" x14ac:dyDescent="0.2">
      <c r="A97" s="325" t="s">
        <v>186</v>
      </c>
      <c r="B97" s="325" t="s">
        <v>86</v>
      </c>
      <c r="C97" s="326">
        <v>0</v>
      </c>
      <c r="D97" s="326">
        <v>0</v>
      </c>
      <c r="E97" s="326">
        <v>90</v>
      </c>
      <c r="F97" s="326">
        <v>0</v>
      </c>
      <c r="G97" s="326">
        <v>90</v>
      </c>
      <c r="H97" s="326">
        <v>0</v>
      </c>
      <c r="I97" s="326">
        <v>90</v>
      </c>
      <c r="J97" s="326">
        <v>0</v>
      </c>
      <c r="K97" s="326">
        <v>90</v>
      </c>
    </row>
    <row r="98" spans="1:11" x14ac:dyDescent="0.2">
      <c r="A98" s="210" t="s">
        <v>184</v>
      </c>
      <c r="B98" s="210" t="s">
        <v>828</v>
      </c>
      <c r="C98" s="211">
        <v>0</v>
      </c>
      <c r="D98" s="211">
        <v>0</v>
      </c>
      <c r="E98" s="211">
        <v>63</v>
      </c>
      <c r="F98" s="211">
        <v>0</v>
      </c>
      <c r="G98" s="211">
        <v>63</v>
      </c>
      <c r="H98" s="211">
        <v>0</v>
      </c>
      <c r="I98" s="211">
        <v>63</v>
      </c>
      <c r="J98" s="211">
        <v>0</v>
      </c>
      <c r="K98" s="211">
        <v>63</v>
      </c>
    </row>
    <row r="99" spans="1:11" x14ac:dyDescent="0.2">
      <c r="A99" s="168" t="s">
        <v>177</v>
      </c>
      <c r="B99" s="168" t="s">
        <v>176</v>
      </c>
      <c r="C99" s="169">
        <v>0</v>
      </c>
      <c r="D99" s="169">
        <v>0</v>
      </c>
      <c r="E99" s="169">
        <v>1369.16</v>
      </c>
      <c r="F99" s="169">
        <v>0</v>
      </c>
      <c r="G99" s="169">
        <v>1369.16</v>
      </c>
      <c r="H99" s="169">
        <v>0</v>
      </c>
      <c r="I99" s="169">
        <v>1369.16</v>
      </c>
      <c r="J99" s="169">
        <v>0</v>
      </c>
      <c r="K99" s="169">
        <v>1369.16</v>
      </c>
    </row>
    <row r="100" spans="1:11" x14ac:dyDescent="0.2">
      <c r="A100" s="168" t="s">
        <v>175</v>
      </c>
      <c r="B100" s="168" t="s">
        <v>174</v>
      </c>
      <c r="C100" s="169">
        <v>0</v>
      </c>
      <c r="D100" s="169">
        <v>0</v>
      </c>
      <c r="E100" s="169">
        <v>5594.12</v>
      </c>
      <c r="F100" s="169">
        <v>0</v>
      </c>
      <c r="G100" s="169">
        <v>5594.12</v>
      </c>
      <c r="H100" s="169">
        <v>0</v>
      </c>
      <c r="I100" s="169">
        <v>5594.12</v>
      </c>
      <c r="J100" s="169">
        <v>0</v>
      </c>
      <c r="K100" s="169">
        <v>5594.12</v>
      </c>
    </row>
    <row r="101" spans="1:11" x14ac:dyDescent="0.2">
      <c r="A101" s="168" t="s">
        <v>173</v>
      </c>
      <c r="B101" s="168" t="s">
        <v>172</v>
      </c>
      <c r="C101" s="169">
        <v>0</v>
      </c>
      <c r="D101" s="169">
        <v>0</v>
      </c>
      <c r="E101" s="169">
        <v>1059.4100000000001</v>
      </c>
      <c r="F101" s="169">
        <v>0</v>
      </c>
      <c r="G101" s="169">
        <v>1059.4100000000001</v>
      </c>
      <c r="H101" s="169">
        <v>0</v>
      </c>
      <c r="I101" s="169">
        <v>1059.4100000000001</v>
      </c>
      <c r="J101" s="169">
        <v>0</v>
      </c>
      <c r="K101" s="169">
        <v>1059.4100000000001</v>
      </c>
    </row>
    <row r="102" spans="1:11" x14ac:dyDescent="0.2">
      <c r="A102" s="168" t="s">
        <v>169</v>
      </c>
      <c r="B102" s="168" t="s">
        <v>168</v>
      </c>
      <c r="C102" s="169">
        <v>0</v>
      </c>
      <c r="D102" s="169">
        <v>0</v>
      </c>
      <c r="E102" s="169">
        <v>714.38</v>
      </c>
      <c r="F102" s="169">
        <v>0</v>
      </c>
      <c r="G102" s="169">
        <v>714.38</v>
      </c>
      <c r="H102" s="169">
        <v>0</v>
      </c>
      <c r="I102" s="169">
        <v>714.38</v>
      </c>
      <c r="J102" s="169">
        <v>0</v>
      </c>
      <c r="K102" s="169">
        <v>714.38</v>
      </c>
    </row>
    <row r="103" spans="1:11" x14ac:dyDescent="0.2">
      <c r="A103" s="183" t="s">
        <v>165</v>
      </c>
      <c r="B103" s="183" t="s">
        <v>164</v>
      </c>
      <c r="C103" s="184">
        <v>0</v>
      </c>
      <c r="D103" s="184">
        <v>0</v>
      </c>
      <c r="E103" s="184">
        <v>2262.29</v>
      </c>
      <c r="F103" s="184">
        <v>0</v>
      </c>
      <c r="G103" s="184">
        <v>2262.29</v>
      </c>
      <c r="H103" s="184">
        <v>0</v>
      </c>
      <c r="I103" s="184">
        <v>2262.29</v>
      </c>
      <c r="J103" s="184">
        <v>0</v>
      </c>
      <c r="K103" s="184">
        <v>2262.29</v>
      </c>
    </row>
    <row r="104" spans="1:11" x14ac:dyDescent="0.2">
      <c r="A104" s="286" t="s">
        <v>163</v>
      </c>
      <c r="B104" s="286" t="s">
        <v>162</v>
      </c>
      <c r="C104" s="287">
        <v>0</v>
      </c>
      <c r="D104" s="287">
        <v>0</v>
      </c>
      <c r="E104" s="287">
        <v>1358.79</v>
      </c>
      <c r="F104" s="287">
        <v>0</v>
      </c>
      <c r="G104" s="287">
        <v>1358.79</v>
      </c>
      <c r="H104" s="287">
        <v>0</v>
      </c>
      <c r="I104" s="287">
        <v>1358.79</v>
      </c>
      <c r="J104" s="287">
        <v>0</v>
      </c>
      <c r="K104" s="287">
        <v>1358.79</v>
      </c>
    </row>
    <row r="105" spans="1:11" x14ac:dyDescent="0.2">
      <c r="A105" s="367" t="s">
        <v>1193</v>
      </c>
      <c r="B105" s="367" t="s">
        <v>1194</v>
      </c>
      <c r="C105" s="368">
        <v>0</v>
      </c>
      <c r="D105" s="368">
        <v>0</v>
      </c>
      <c r="E105" s="368">
        <v>36</v>
      </c>
      <c r="F105" s="368">
        <v>0</v>
      </c>
      <c r="G105" s="368">
        <v>36</v>
      </c>
      <c r="H105" s="368">
        <v>0</v>
      </c>
      <c r="I105" s="368">
        <v>36</v>
      </c>
      <c r="J105" s="368">
        <v>0</v>
      </c>
      <c r="K105" s="368">
        <v>36</v>
      </c>
    </row>
    <row r="106" spans="1:11" x14ac:dyDescent="0.2">
      <c r="A106" s="367" t="s">
        <v>148</v>
      </c>
      <c r="B106" s="367" t="s">
        <v>147</v>
      </c>
      <c r="C106" s="368">
        <v>0</v>
      </c>
      <c r="D106" s="368">
        <v>0</v>
      </c>
      <c r="E106" s="368">
        <v>1514.39</v>
      </c>
      <c r="F106" s="368">
        <v>0</v>
      </c>
      <c r="G106" s="368">
        <v>1514.39</v>
      </c>
      <c r="H106" s="368">
        <v>0</v>
      </c>
      <c r="I106" s="368">
        <v>1514.39</v>
      </c>
      <c r="J106" s="368">
        <v>0</v>
      </c>
      <c r="K106" s="368">
        <v>1514.39</v>
      </c>
    </row>
    <row r="107" spans="1:11" x14ac:dyDescent="0.2">
      <c r="A107" s="210" t="s">
        <v>144</v>
      </c>
      <c r="B107" s="210" t="s">
        <v>143</v>
      </c>
      <c r="C107" s="211">
        <v>0</v>
      </c>
      <c r="D107" s="211">
        <v>0</v>
      </c>
      <c r="E107" s="211">
        <v>270.25</v>
      </c>
      <c r="F107" s="211">
        <v>0</v>
      </c>
      <c r="G107" s="211">
        <v>270.25</v>
      </c>
      <c r="H107" s="211">
        <v>0</v>
      </c>
      <c r="I107" s="211">
        <v>270.25</v>
      </c>
      <c r="J107" s="211">
        <v>0</v>
      </c>
      <c r="K107" s="211">
        <v>270.25</v>
      </c>
    </row>
    <row r="108" spans="1:11" x14ac:dyDescent="0.2">
      <c r="A108" s="367" t="s">
        <v>142</v>
      </c>
      <c r="B108" s="367" t="s">
        <v>1174</v>
      </c>
      <c r="C108" s="368">
        <v>0</v>
      </c>
      <c r="D108" s="368">
        <v>0</v>
      </c>
      <c r="E108" s="368">
        <v>25350.03</v>
      </c>
      <c r="F108" s="368">
        <v>0</v>
      </c>
      <c r="G108" s="368">
        <v>25350.03</v>
      </c>
      <c r="H108" s="368">
        <v>0</v>
      </c>
      <c r="I108" s="368">
        <v>25350.03</v>
      </c>
      <c r="J108" s="368">
        <v>0</v>
      </c>
      <c r="K108" s="368">
        <v>25350.03</v>
      </c>
    </row>
    <row r="109" spans="1:11" x14ac:dyDescent="0.2">
      <c r="A109" s="367" t="s">
        <v>136</v>
      </c>
      <c r="B109" s="367" t="s">
        <v>830</v>
      </c>
      <c r="C109" s="368">
        <v>0</v>
      </c>
      <c r="D109" s="368">
        <v>0</v>
      </c>
      <c r="E109" s="368">
        <v>63335.9</v>
      </c>
      <c r="F109" s="368">
        <v>0</v>
      </c>
      <c r="G109" s="368">
        <v>63335.9</v>
      </c>
      <c r="H109" s="368">
        <v>0</v>
      </c>
      <c r="I109" s="368">
        <v>63335.9</v>
      </c>
      <c r="J109" s="368">
        <v>0</v>
      </c>
      <c r="K109" s="368">
        <v>63335.9</v>
      </c>
    </row>
    <row r="110" spans="1:11" x14ac:dyDescent="0.2">
      <c r="A110" s="367" t="s">
        <v>831</v>
      </c>
      <c r="B110" s="367" t="s">
        <v>832</v>
      </c>
      <c r="C110" s="368">
        <v>0</v>
      </c>
      <c r="D110" s="368">
        <v>0</v>
      </c>
      <c r="E110" s="368">
        <v>3.86</v>
      </c>
      <c r="F110" s="368">
        <v>0</v>
      </c>
      <c r="G110" s="368">
        <v>3.86</v>
      </c>
      <c r="H110" s="368">
        <v>0</v>
      </c>
      <c r="I110" s="368">
        <v>3.86</v>
      </c>
      <c r="J110" s="368">
        <v>0</v>
      </c>
      <c r="K110" s="368">
        <v>3.86</v>
      </c>
    </row>
    <row r="111" spans="1:11" ht="14.25" x14ac:dyDescent="0.2">
      <c r="A111" s="567" t="s">
        <v>846</v>
      </c>
      <c r="B111" s="567"/>
      <c r="C111" s="121">
        <v>0</v>
      </c>
      <c r="D111" s="121">
        <v>0</v>
      </c>
      <c r="E111" s="121">
        <v>2716784.82</v>
      </c>
      <c r="F111" s="121">
        <v>0</v>
      </c>
      <c r="G111" s="121">
        <v>2716784.82</v>
      </c>
      <c r="H111" s="121">
        <v>0</v>
      </c>
      <c r="I111" s="121">
        <v>2716784.82</v>
      </c>
      <c r="J111" s="121">
        <v>0</v>
      </c>
      <c r="K111" s="121">
        <v>2716784.82</v>
      </c>
    </row>
    <row r="112" spans="1:11" x14ac:dyDescent="0.2">
      <c r="A112" s="563"/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111:B111"/>
    <mergeCell ref="A112:K112"/>
    <mergeCell ref="A18:B18"/>
    <mergeCell ref="A19:K19"/>
    <mergeCell ref="A20:K20"/>
    <mergeCell ref="C21:D21"/>
    <mergeCell ref="E21:F21"/>
    <mergeCell ref="G21:H21"/>
    <mergeCell ref="I21:J21"/>
  </mergeCells>
  <pageMargins left="0.27777777777777779" right="0.27777777777777779" top="1.3444444444444446" bottom="0.66805555555555562" header="0.55694444444444446" footer="0.55694444444444446"/>
  <pageSetup paperSize="9" scale="77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30.11.2019  -   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opLeftCell="A97" zoomScaleNormal="100" workbookViewId="0">
      <selection activeCell="A56" sqref="A56:K56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353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353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353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353" t="s">
        <v>1242</v>
      </c>
      <c r="C5" s="118"/>
      <c r="D5" s="118"/>
      <c r="E5" s="118"/>
      <c r="F5" s="118"/>
      <c r="G5" s="118"/>
      <c r="H5" s="118"/>
      <c r="I5" s="118"/>
      <c r="J5" s="118"/>
      <c r="K5" s="118" t="s">
        <v>1256</v>
      </c>
    </row>
    <row r="6" spans="1:11" ht="15.75" x14ac:dyDescent="0.2">
      <c r="A6" s="116" t="s">
        <v>841</v>
      </c>
      <c r="B6" s="353" t="s">
        <v>1255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353" t="s">
        <v>1199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x14ac:dyDescent="0.2">
      <c r="A9" s="565" t="s">
        <v>771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</row>
    <row r="10" spans="1:11" ht="12.75" customHeight="1" x14ac:dyDescent="0.2">
      <c r="A10" s="354" t="s">
        <v>772</v>
      </c>
      <c r="B10" s="354" t="s">
        <v>773</v>
      </c>
      <c r="C10" s="566" t="s">
        <v>774</v>
      </c>
      <c r="D10" s="566"/>
      <c r="E10" s="566" t="s">
        <v>775</v>
      </c>
      <c r="F10" s="566"/>
      <c r="G10" s="566" t="s">
        <v>776</v>
      </c>
      <c r="H10" s="566"/>
      <c r="I10" s="566" t="s">
        <v>777</v>
      </c>
      <c r="J10" s="566"/>
      <c r="K10" s="354" t="s">
        <v>778</v>
      </c>
    </row>
    <row r="11" spans="1:11" x14ac:dyDescent="0.2">
      <c r="A11" s="282" t="s">
        <v>779</v>
      </c>
      <c r="B11" s="282" t="s">
        <v>1200</v>
      </c>
      <c r="C11" s="283">
        <v>0</v>
      </c>
      <c r="D11" s="283">
        <v>0</v>
      </c>
      <c r="E11" s="283">
        <v>0</v>
      </c>
      <c r="F11" s="283">
        <v>487537226.33999997</v>
      </c>
      <c r="G11" s="283">
        <v>0</v>
      </c>
      <c r="H11" s="283">
        <v>487537226.33999997</v>
      </c>
      <c r="I11" s="283">
        <v>0</v>
      </c>
      <c r="J11" s="283">
        <v>487537226.33999997</v>
      </c>
      <c r="K11" s="283">
        <v>-487537226.33999997</v>
      </c>
    </row>
    <row r="12" spans="1:11" x14ac:dyDescent="0.2">
      <c r="A12" s="143" t="s">
        <v>781</v>
      </c>
      <c r="B12" s="143" t="s">
        <v>782</v>
      </c>
      <c r="C12" s="144">
        <v>0</v>
      </c>
      <c r="D12" s="144">
        <v>0</v>
      </c>
      <c r="E12" s="144">
        <v>0</v>
      </c>
      <c r="F12" s="144">
        <v>4275834.34</v>
      </c>
      <c r="G12" s="144">
        <v>0</v>
      </c>
      <c r="H12" s="144">
        <v>4275834.34</v>
      </c>
      <c r="I12" s="144">
        <v>0</v>
      </c>
      <c r="J12" s="144">
        <v>4275834.34</v>
      </c>
      <c r="K12" s="144">
        <v>-4275834.34</v>
      </c>
    </row>
    <row r="13" spans="1:11" x14ac:dyDescent="0.2">
      <c r="A13" s="143" t="s">
        <v>783</v>
      </c>
      <c r="B13" s="143" t="s">
        <v>784</v>
      </c>
      <c r="C13" s="144">
        <v>0</v>
      </c>
      <c r="D13" s="144">
        <v>0</v>
      </c>
      <c r="E13" s="144">
        <v>0</v>
      </c>
      <c r="F13" s="144">
        <v>2757371.77</v>
      </c>
      <c r="G13" s="144">
        <v>0</v>
      </c>
      <c r="H13" s="144">
        <v>2757371.77</v>
      </c>
      <c r="I13" s="144">
        <v>0</v>
      </c>
      <c r="J13" s="144">
        <v>2757371.77</v>
      </c>
      <c r="K13" s="144">
        <v>-2757371.77</v>
      </c>
    </row>
    <row r="14" spans="1:11" x14ac:dyDescent="0.2">
      <c r="A14" s="150" t="s">
        <v>785</v>
      </c>
      <c r="B14" s="150" t="s">
        <v>786</v>
      </c>
      <c r="C14" s="151">
        <v>0</v>
      </c>
      <c r="D14" s="151">
        <v>0</v>
      </c>
      <c r="E14" s="151">
        <v>0</v>
      </c>
      <c r="F14" s="151">
        <v>4882.6400000000003</v>
      </c>
      <c r="G14" s="151">
        <v>0</v>
      </c>
      <c r="H14" s="151">
        <v>4882.6400000000003</v>
      </c>
      <c r="I14" s="151">
        <v>0</v>
      </c>
      <c r="J14" s="151">
        <v>4882.6400000000003</v>
      </c>
      <c r="K14" s="151">
        <v>-4882.6400000000003</v>
      </c>
    </row>
    <row r="15" spans="1:11" x14ac:dyDescent="0.2">
      <c r="A15" s="194" t="s">
        <v>858</v>
      </c>
      <c r="B15" s="194" t="s">
        <v>29</v>
      </c>
      <c r="C15" s="195">
        <v>0</v>
      </c>
      <c r="D15" s="195">
        <v>0</v>
      </c>
      <c r="E15" s="195">
        <v>0</v>
      </c>
      <c r="F15" s="195">
        <v>8.89</v>
      </c>
      <c r="G15" s="195">
        <v>0</v>
      </c>
      <c r="H15" s="195">
        <v>8.89</v>
      </c>
      <c r="I15" s="195">
        <v>0</v>
      </c>
      <c r="J15" s="195">
        <v>8.89</v>
      </c>
      <c r="K15" s="195">
        <v>-8.89</v>
      </c>
    </row>
    <row r="16" spans="1:11" x14ac:dyDescent="0.2">
      <c r="A16" s="204" t="s">
        <v>787</v>
      </c>
      <c r="B16" s="204" t="s">
        <v>788</v>
      </c>
      <c r="C16" s="205">
        <v>0</v>
      </c>
      <c r="D16" s="205">
        <v>0</v>
      </c>
      <c r="E16" s="205">
        <v>0</v>
      </c>
      <c r="F16" s="205">
        <v>938371.5</v>
      </c>
      <c r="G16" s="205">
        <v>0</v>
      </c>
      <c r="H16" s="205">
        <v>938371.5</v>
      </c>
      <c r="I16" s="205">
        <v>0</v>
      </c>
      <c r="J16" s="205">
        <v>938371.5</v>
      </c>
      <c r="K16" s="205">
        <v>-938371.5</v>
      </c>
    </row>
    <row r="17" spans="1:11" x14ac:dyDescent="0.2">
      <c r="A17" s="204" t="s">
        <v>789</v>
      </c>
      <c r="B17" s="204" t="s">
        <v>790</v>
      </c>
      <c r="C17" s="205">
        <v>0</v>
      </c>
      <c r="D17" s="205">
        <v>0</v>
      </c>
      <c r="E17" s="205">
        <v>0</v>
      </c>
      <c r="F17" s="205">
        <v>30500000</v>
      </c>
      <c r="G17" s="205">
        <v>0</v>
      </c>
      <c r="H17" s="205">
        <v>30500000</v>
      </c>
      <c r="I17" s="205">
        <v>0</v>
      </c>
      <c r="J17" s="205">
        <v>30500000</v>
      </c>
      <c r="K17" s="205">
        <v>-30500000</v>
      </c>
    </row>
    <row r="18" spans="1:11" x14ac:dyDescent="0.2">
      <c r="A18" s="204" t="s">
        <v>791</v>
      </c>
      <c r="B18" s="204" t="s">
        <v>792</v>
      </c>
      <c r="C18" s="205">
        <v>0</v>
      </c>
      <c r="D18" s="205">
        <v>0</v>
      </c>
      <c r="E18" s="205">
        <v>0</v>
      </c>
      <c r="F18" s="205">
        <v>26257794.420000002</v>
      </c>
      <c r="G18" s="205">
        <v>0</v>
      </c>
      <c r="H18" s="205">
        <v>26257794.420000002</v>
      </c>
      <c r="I18" s="205">
        <v>0</v>
      </c>
      <c r="J18" s="205">
        <v>26257794.420000002</v>
      </c>
      <c r="K18" s="205">
        <v>-26257794.420000002</v>
      </c>
    </row>
    <row r="19" spans="1:11" x14ac:dyDescent="0.2">
      <c r="A19" s="204" t="s">
        <v>793</v>
      </c>
      <c r="B19" s="204" t="s">
        <v>794</v>
      </c>
      <c r="C19" s="205">
        <v>0</v>
      </c>
      <c r="D19" s="205">
        <v>0</v>
      </c>
      <c r="E19" s="205">
        <v>0</v>
      </c>
      <c r="F19" s="205">
        <v>2850000</v>
      </c>
      <c r="G19" s="205">
        <v>0</v>
      </c>
      <c r="H19" s="205">
        <v>2850000</v>
      </c>
      <c r="I19" s="205">
        <v>0</v>
      </c>
      <c r="J19" s="205">
        <v>2850000</v>
      </c>
      <c r="K19" s="205">
        <v>-2850000</v>
      </c>
    </row>
    <row r="20" spans="1:11" x14ac:dyDescent="0.2">
      <c r="A20" s="204" t="s">
        <v>795</v>
      </c>
      <c r="B20" s="204" t="s">
        <v>796</v>
      </c>
      <c r="C20" s="205">
        <v>0</v>
      </c>
      <c r="D20" s="205">
        <v>0</v>
      </c>
      <c r="E20" s="205">
        <v>0</v>
      </c>
      <c r="F20" s="205">
        <v>7477964.46</v>
      </c>
      <c r="G20" s="205">
        <v>0</v>
      </c>
      <c r="H20" s="205">
        <v>7477964.46</v>
      </c>
      <c r="I20" s="205">
        <v>0</v>
      </c>
      <c r="J20" s="205">
        <v>7477964.46</v>
      </c>
      <c r="K20" s="205">
        <v>-7477964.46</v>
      </c>
    </row>
    <row r="21" spans="1:11" x14ac:dyDescent="0.2">
      <c r="A21" s="204" t="s">
        <v>797</v>
      </c>
      <c r="B21" s="204" t="s">
        <v>798</v>
      </c>
      <c r="C21" s="205">
        <v>0</v>
      </c>
      <c r="D21" s="205">
        <v>0</v>
      </c>
      <c r="E21" s="205">
        <v>0</v>
      </c>
      <c r="F21" s="205">
        <v>184938409.47</v>
      </c>
      <c r="G21" s="205">
        <v>0</v>
      </c>
      <c r="H21" s="205">
        <v>184938409.47</v>
      </c>
      <c r="I21" s="205">
        <v>0</v>
      </c>
      <c r="J21" s="205">
        <v>184938409.47</v>
      </c>
      <c r="K21" s="205">
        <v>-184938409.47</v>
      </c>
    </row>
    <row r="22" spans="1:11" x14ac:dyDescent="0.2">
      <c r="A22" s="204" t="s">
        <v>799</v>
      </c>
      <c r="B22" s="204" t="s">
        <v>800</v>
      </c>
      <c r="C22" s="205">
        <v>0</v>
      </c>
      <c r="D22" s="205">
        <v>0</v>
      </c>
      <c r="E22" s="205">
        <v>0</v>
      </c>
      <c r="F22" s="205">
        <v>8816.74</v>
      </c>
      <c r="G22" s="205">
        <v>0</v>
      </c>
      <c r="H22" s="205">
        <v>8816.74</v>
      </c>
      <c r="I22" s="205">
        <v>0</v>
      </c>
      <c r="J22" s="205">
        <v>8816.74</v>
      </c>
      <c r="K22" s="205">
        <v>-8816.74</v>
      </c>
    </row>
    <row r="23" spans="1:11" x14ac:dyDescent="0.2">
      <c r="A23" s="131" t="s">
        <v>801</v>
      </c>
      <c r="B23" s="131" t="s">
        <v>802</v>
      </c>
      <c r="C23" s="132">
        <v>0</v>
      </c>
      <c r="D23" s="132">
        <v>0</v>
      </c>
      <c r="E23" s="132">
        <v>0</v>
      </c>
      <c r="F23" s="132">
        <v>6893.01</v>
      </c>
      <c r="G23" s="132">
        <v>0</v>
      </c>
      <c r="H23" s="132">
        <v>6893.01</v>
      </c>
      <c r="I23" s="132">
        <v>0</v>
      </c>
      <c r="J23" s="132">
        <v>6893.01</v>
      </c>
      <c r="K23" s="132">
        <v>-6893.01</v>
      </c>
    </row>
    <row r="24" spans="1:11" x14ac:dyDescent="0.2">
      <c r="A24" s="168" t="s">
        <v>803</v>
      </c>
      <c r="B24" s="168" t="s">
        <v>804</v>
      </c>
      <c r="C24" s="169">
        <v>0</v>
      </c>
      <c r="D24" s="169">
        <v>0</v>
      </c>
      <c r="E24" s="169">
        <v>0</v>
      </c>
      <c r="F24" s="169">
        <v>3594265.47</v>
      </c>
      <c r="G24" s="169">
        <v>0</v>
      </c>
      <c r="H24" s="169">
        <v>3594265.47</v>
      </c>
      <c r="I24" s="169">
        <v>0</v>
      </c>
      <c r="J24" s="169">
        <v>3594265.47</v>
      </c>
      <c r="K24" s="169">
        <v>-3594265.47</v>
      </c>
    </row>
    <row r="25" spans="1:11" x14ac:dyDescent="0.2">
      <c r="A25" s="204" t="s">
        <v>805</v>
      </c>
      <c r="B25" s="204" t="s">
        <v>806</v>
      </c>
      <c r="C25" s="205">
        <v>0</v>
      </c>
      <c r="D25" s="205">
        <v>0</v>
      </c>
      <c r="E25" s="205">
        <v>0</v>
      </c>
      <c r="F25" s="205">
        <v>3039000.46</v>
      </c>
      <c r="G25" s="205">
        <v>0</v>
      </c>
      <c r="H25" s="205">
        <v>3039000.46</v>
      </c>
      <c r="I25" s="205">
        <v>0</v>
      </c>
      <c r="J25" s="205">
        <v>3039000.46</v>
      </c>
      <c r="K25" s="205">
        <v>-3039000.46</v>
      </c>
    </row>
    <row r="26" spans="1:11" ht="14.25" x14ac:dyDescent="0.2">
      <c r="A26" s="567" t="s">
        <v>845</v>
      </c>
      <c r="B26" s="567"/>
      <c r="C26" s="121">
        <v>0</v>
      </c>
      <c r="D26" s="121">
        <v>0</v>
      </c>
      <c r="E26" s="121">
        <v>0</v>
      </c>
      <c r="F26" s="121">
        <v>754186839.50999999</v>
      </c>
      <c r="G26" s="121">
        <v>0</v>
      </c>
      <c r="H26" s="121">
        <v>754186839.50999999</v>
      </c>
      <c r="I26" s="121">
        <v>0</v>
      </c>
      <c r="J26" s="121">
        <v>754186839.50999999</v>
      </c>
      <c r="K26" s="121">
        <v>-754186839.50999999</v>
      </c>
    </row>
    <row r="27" spans="1:11" x14ac:dyDescent="0.2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x14ac:dyDescent="0.2">
      <c r="A28" s="565" t="s">
        <v>771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</row>
    <row r="29" spans="1:11" ht="12.75" customHeight="1" x14ac:dyDescent="0.2">
      <c r="A29" s="354" t="s">
        <v>772</v>
      </c>
      <c r="B29" s="354" t="s">
        <v>773</v>
      </c>
      <c r="C29" s="566" t="s">
        <v>774</v>
      </c>
      <c r="D29" s="566"/>
      <c r="E29" s="566" t="s">
        <v>775</v>
      </c>
      <c r="F29" s="566"/>
      <c r="G29" s="566" t="s">
        <v>776</v>
      </c>
      <c r="H29" s="566"/>
      <c r="I29" s="566" t="s">
        <v>777</v>
      </c>
      <c r="J29" s="566"/>
      <c r="K29" s="354" t="s">
        <v>778</v>
      </c>
    </row>
    <row r="30" spans="1:11" x14ac:dyDescent="0.2">
      <c r="A30" s="341" t="s">
        <v>440</v>
      </c>
      <c r="B30" s="341" t="s">
        <v>808</v>
      </c>
      <c r="C30" s="342">
        <v>0</v>
      </c>
      <c r="D30" s="342">
        <v>0</v>
      </c>
      <c r="E30" s="342">
        <v>1049364.77</v>
      </c>
      <c r="F30" s="342">
        <v>0</v>
      </c>
      <c r="G30" s="342">
        <v>1049364.77</v>
      </c>
      <c r="H30" s="342">
        <v>0</v>
      </c>
      <c r="I30" s="342">
        <v>1049364.77</v>
      </c>
      <c r="J30" s="342">
        <v>0</v>
      </c>
      <c r="K30" s="342">
        <v>1049364.77</v>
      </c>
    </row>
    <row r="31" spans="1:11" x14ac:dyDescent="0.2">
      <c r="A31" s="143" t="s">
        <v>438</v>
      </c>
      <c r="B31" s="143" t="s">
        <v>437</v>
      </c>
      <c r="C31" s="144">
        <v>0</v>
      </c>
      <c r="D31" s="144">
        <v>0</v>
      </c>
      <c r="E31" s="144">
        <v>25423.57</v>
      </c>
      <c r="F31" s="144">
        <v>0</v>
      </c>
      <c r="G31" s="144">
        <v>25423.57</v>
      </c>
      <c r="H31" s="144">
        <v>0</v>
      </c>
      <c r="I31" s="144">
        <v>25423.57</v>
      </c>
      <c r="J31" s="144">
        <v>0</v>
      </c>
      <c r="K31" s="144">
        <v>25423.57</v>
      </c>
    </row>
    <row r="32" spans="1:11" x14ac:dyDescent="0.2">
      <c r="A32" s="341" t="s">
        <v>432</v>
      </c>
      <c r="B32" s="341" t="s">
        <v>859</v>
      </c>
      <c r="C32" s="342">
        <v>0</v>
      </c>
      <c r="D32" s="342">
        <v>0</v>
      </c>
      <c r="E32" s="342">
        <v>423.08</v>
      </c>
      <c r="F32" s="342">
        <v>0</v>
      </c>
      <c r="G32" s="342">
        <v>423.08</v>
      </c>
      <c r="H32" s="342">
        <v>0</v>
      </c>
      <c r="I32" s="342">
        <v>423.08</v>
      </c>
      <c r="J32" s="342">
        <v>0</v>
      </c>
      <c r="K32" s="342">
        <v>423.08</v>
      </c>
    </row>
    <row r="33" spans="1:11" x14ac:dyDescent="0.2">
      <c r="A33" s="341" t="s">
        <v>414</v>
      </c>
      <c r="B33" s="341" t="s">
        <v>809</v>
      </c>
      <c r="C33" s="342">
        <v>0</v>
      </c>
      <c r="D33" s="342">
        <v>0</v>
      </c>
      <c r="E33" s="342">
        <v>269319.02</v>
      </c>
      <c r="F33" s="342">
        <v>0</v>
      </c>
      <c r="G33" s="342">
        <v>269319.02</v>
      </c>
      <c r="H33" s="342">
        <v>0</v>
      </c>
      <c r="I33" s="342">
        <v>269319.02</v>
      </c>
      <c r="J33" s="342">
        <v>0</v>
      </c>
      <c r="K33" s="342">
        <v>269319.02</v>
      </c>
    </row>
    <row r="34" spans="1:11" x14ac:dyDescent="0.2">
      <c r="A34" s="143" t="s">
        <v>406</v>
      </c>
      <c r="B34" s="143" t="s">
        <v>397</v>
      </c>
      <c r="C34" s="144">
        <v>0</v>
      </c>
      <c r="D34" s="144">
        <v>0</v>
      </c>
      <c r="E34" s="144">
        <v>86466.46</v>
      </c>
      <c r="F34" s="144">
        <v>0</v>
      </c>
      <c r="G34" s="144">
        <v>86466.46</v>
      </c>
      <c r="H34" s="144">
        <v>0</v>
      </c>
      <c r="I34" s="144">
        <v>86466.46</v>
      </c>
      <c r="J34" s="144">
        <v>0</v>
      </c>
      <c r="K34" s="144">
        <v>86466.46</v>
      </c>
    </row>
    <row r="35" spans="1:11" x14ac:dyDescent="0.2">
      <c r="A35" s="143" t="s">
        <v>405</v>
      </c>
      <c r="B35" s="143" t="s">
        <v>393</v>
      </c>
      <c r="C35" s="144">
        <v>0</v>
      </c>
      <c r="D35" s="144">
        <v>0</v>
      </c>
      <c r="E35" s="144">
        <v>23205.54</v>
      </c>
      <c r="F35" s="144">
        <v>0</v>
      </c>
      <c r="G35" s="144">
        <v>23205.54</v>
      </c>
      <c r="H35" s="144">
        <v>0</v>
      </c>
      <c r="I35" s="144">
        <v>23205.54</v>
      </c>
      <c r="J35" s="144">
        <v>0</v>
      </c>
      <c r="K35" s="144">
        <v>23205.54</v>
      </c>
    </row>
    <row r="36" spans="1:11" x14ac:dyDescent="0.2">
      <c r="A36" s="143" t="s">
        <v>404</v>
      </c>
      <c r="B36" s="143" t="s">
        <v>403</v>
      </c>
      <c r="C36" s="144">
        <v>0</v>
      </c>
      <c r="D36" s="144">
        <v>0</v>
      </c>
      <c r="E36" s="144">
        <v>18000</v>
      </c>
      <c r="F36" s="144">
        <v>0</v>
      </c>
      <c r="G36" s="144">
        <v>18000</v>
      </c>
      <c r="H36" s="144">
        <v>0</v>
      </c>
      <c r="I36" s="144">
        <v>18000</v>
      </c>
      <c r="J36" s="144">
        <v>0</v>
      </c>
      <c r="K36" s="144">
        <v>18000</v>
      </c>
    </row>
    <row r="37" spans="1:11" x14ac:dyDescent="0.2">
      <c r="A37" s="198" t="s">
        <v>390</v>
      </c>
      <c r="B37" s="198" t="s">
        <v>810</v>
      </c>
      <c r="C37" s="199">
        <v>0</v>
      </c>
      <c r="D37" s="199">
        <v>0</v>
      </c>
      <c r="E37" s="199">
        <v>251652.28</v>
      </c>
      <c r="F37" s="199">
        <v>0</v>
      </c>
      <c r="G37" s="199">
        <v>251652.28</v>
      </c>
      <c r="H37" s="199">
        <v>0</v>
      </c>
      <c r="I37" s="199">
        <v>251652.28</v>
      </c>
      <c r="J37" s="199">
        <v>0</v>
      </c>
      <c r="K37" s="199">
        <v>251652.28</v>
      </c>
    </row>
    <row r="38" spans="1:11" x14ac:dyDescent="0.2">
      <c r="A38" s="198" t="s">
        <v>388</v>
      </c>
      <c r="B38" s="198" t="s">
        <v>811</v>
      </c>
      <c r="C38" s="199">
        <v>0</v>
      </c>
      <c r="D38" s="199">
        <v>0</v>
      </c>
      <c r="E38" s="199">
        <v>67642.62</v>
      </c>
      <c r="F38" s="199">
        <v>0</v>
      </c>
      <c r="G38" s="199">
        <v>67642.62</v>
      </c>
      <c r="H38" s="199">
        <v>0</v>
      </c>
      <c r="I38" s="199">
        <v>67642.62</v>
      </c>
      <c r="J38" s="199">
        <v>0</v>
      </c>
      <c r="K38" s="199">
        <v>67642.62</v>
      </c>
    </row>
    <row r="39" spans="1:11" x14ac:dyDescent="0.2">
      <c r="A39" s="150" t="s">
        <v>372</v>
      </c>
      <c r="B39" s="150" t="s">
        <v>371</v>
      </c>
      <c r="C39" s="151">
        <v>0</v>
      </c>
      <c r="D39" s="151">
        <v>0</v>
      </c>
      <c r="E39" s="151">
        <v>255720.81</v>
      </c>
      <c r="F39" s="151">
        <v>0</v>
      </c>
      <c r="G39" s="151">
        <v>255720.81</v>
      </c>
      <c r="H39" s="151">
        <v>0</v>
      </c>
      <c r="I39" s="151">
        <v>255720.81</v>
      </c>
      <c r="J39" s="151">
        <v>0</v>
      </c>
      <c r="K39" s="151">
        <v>255720.81</v>
      </c>
    </row>
    <row r="40" spans="1:11" x14ac:dyDescent="0.2">
      <c r="A40" s="143" t="s">
        <v>1220</v>
      </c>
      <c r="B40" s="143" t="s">
        <v>1219</v>
      </c>
      <c r="C40" s="144">
        <v>0</v>
      </c>
      <c r="D40" s="144">
        <v>0</v>
      </c>
      <c r="E40" s="144">
        <v>289.01</v>
      </c>
      <c r="F40" s="144">
        <v>0</v>
      </c>
      <c r="G40" s="144">
        <v>289.01</v>
      </c>
      <c r="H40" s="144">
        <v>0</v>
      </c>
      <c r="I40" s="144">
        <v>289.01</v>
      </c>
      <c r="J40" s="144">
        <v>0</v>
      </c>
      <c r="K40" s="144">
        <v>289.01</v>
      </c>
    </row>
    <row r="41" spans="1:11" x14ac:dyDescent="0.2">
      <c r="A41" s="143" t="s">
        <v>378</v>
      </c>
      <c r="B41" s="143" t="s">
        <v>812</v>
      </c>
      <c r="C41" s="144">
        <v>0</v>
      </c>
      <c r="D41" s="144">
        <v>0</v>
      </c>
      <c r="E41" s="144">
        <v>5290.55</v>
      </c>
      <c r="F41" s="144">
        <v>0</v>
      </c>
      <c r="G41" s="144">
        <v>5290.55</v>
      </c>
      <c r="H41" s="144">
        <v>0</v>
      </c>
      <c r="I41" s="144">
        <v>5290.55</v>
      </c>
      <c r="J41" s="144">
        <v>0</v>
      </c>
      <c r="K41" s="144">
        <v>5290.55</v>
      </c>
    </row>
    <row r="42" spans="1:11" x14ac:dyDescent="0.2">
      <c r="A42" s="212" t="s">
        <v>364</v>
      </c>
      <c r="B42" s="212" t="s">
        <v>813</v>
      </c>
      <c r="C42" s="213">
        <v>0</v>
      </c>
      <c r="D42" s="213">
        <v>0</v>
      </c>
      <c r="E42" s="213">
        <v>470</v>
      </c>
      <c r="F42" s="213">
        <v>0</v>
      </c>
      <c r="G42" s="213">
        <v>470</v>
      </c>
      <c r="H42" s="213">
        <v>0</v>
      </c>
      <c r="I42" s="213">
        <v>470</v>
      </c>
      <c r="J42" s="213">
        <v>0</v>
      </c>
      <c r="K42" s="213">
        <v>470</v>
      </c>
    </row>
    <row r="43" spans="1:11" x14ac:dyDescent="0.2">
      <c r="A43" s="212" t="s">
        <v>362</v>
      </c>
      <c r="B43" s="212" t="s">
        <v>361</v>
      </c>
      <c r="C43" s="213">
        <v>0</v>
      </c>
      <c r="D43" s="213">
        <v>0</v>
      </c>
      <c r="E43" s="213">
        <v>16394.580000000002</v>
      </c>
      <c r="F43" s="213">
        <v>0</v>
      </c>
      <c r="G43" s="213">
        <v>16394.580000000002</v>
      </c>
      <c r="H43" s="213">
        <v>0</v>
      </c>
      <c r="I43" s="213">
        <v>16394.580000000002</v>
      </c>
      <c r="J43" s="213">
        <v>0</v>
      </c>
      <c r="K43" s="213">
        <v>16394.580000000002</v>
      </c>
    </row>
    <row r="44" spans="1:11" x14ac:dyDescent="0.2">
      <c r="A44" s="212" t="s">
        <v>360</v>
      </c>
      <c r="B44" s="212" t="s">
        <v>359</v>
      </c>
      <c r="C44" s="213">
        <v>0</v>
      </c>
      <c r="D44" s="213">
        <v>0</v>
      </c>
      <c r="E44" s="213">
        <v>173</v>
      </c>
      <c r="F44" s="213">
        <v>0</v>
      </c>
      <c r="G44" s="213">
        <v>173</v>
      </c>
      <c r="H44" s="213">
        <v>0</v>
      </c>
      <c r="I44" s="213">
        <v>173</v>
      </c>
      <c r="J44" s="213">
        <v>0</v>
      </c>
      <c r="K44" s="213">
        <v>173</v>
      </c>
    </row>
    <row r="45" spans="1:11" x14ac:dyDescent="0.2">
      <c r="A45" s="212" t="s">
        <v>358</v>
      </c>
      <c r="B45" s="212" t="s">
        <v>815</v>
      </c>
      <c r="C45" s="213">
        <v>0</v>
      </c>
      <c r="D45" s="213">
        <v>0</v>
      </c>
      <c r="E45" s="213">
        <v>33714.71</v>
      </c>
      <c r="F45" s="213">
        <v>0</v>
      </c>
      <c r="G45" s="213">
        <v>33714.71</v>
      </c>
      <c r="H45" s="213">
        <v>0</v>
      </c>
      <c r="I45" s="213">
        <v>33714.71</v>
      </c>
      <c r="J45" s="213">
        <v>0</v>
      </c>
      <c r="K45" s="213">
        <v>33714.71</v>
      </c>
    </row>
    <row r="46" spans="1:11" x14ac:dyDescent="0.2">
      <c r="A46" s="212" t="s">
        <v>356</v>
      </c>
      <c r="B46" s="212" t="s">
        <v>355</v>
      </c>
      <c r="C46" s="213">
        <v>0</v>
      </c>
      <c r="D46" s="213">
        <v>0</v>
      </c>
      <c r="E46" s="213">
        <v>8828.5</v>
      </c>
      <c r="F46" s="213">
        <v>0</v>
      </c>
      <c r="G46" s="213">
        <v>8828.5</v>
      </c>
      <c r="H46" s="213">
        <v>0</v>
      </c>
      <c r="I46" s="213">
        <v>8828.5</v>
      </c>
      <c r="J46" s="213">
        <v>0</v>
      </c>
      <c r="K46" s="213">
        <v>8828.5</v>
      </c>
    </row>
    <row r="47" spans="1:11" x14ac:dyDescent="0.2">
      <c r="A47" s="212" t="s">
        <v>354</v>
      </c>
      <c r="B47" s="212" t="s">
        <v>353</v>
      </c>
      <c r="C47" s="213">
        <v>0</v>
      </c>
      <c r="D47" s="213">
        <v>0</v>
      </c>
      <c r="E47" s="213">
        <v>26981.64</v>
      </c>
      <c r="F47" s="213">
        <v>0</v>
      </c>
      <c r="G47" s="213">
        <v>26981.64</v>
      </c>
      <c r="H47" s="213">
        <v>0</v>
      </c>
      <c r="I47" s="213">
        <v>26981.64</v>
      </c>
      <c r="J47" s="213">
        <v>0</v>
      </c>
      <c r="K47" s="213">
        <v>26981.64</v>
      </c>
    </row>
    <row r="48" spans="1:11" x14ac:dyDescent="0.2">
      <c r="A48" s="204" t="s">
        <v>352</v>
      </c>
      <c r="B48" s="204" t="s">
        <v>351</v>
      </c>
      <c r="C48" s="205">
        <v>0</v>
      </c>
      <c r="D48" s="205">
        <v>0</v>
      </c>
      <c r="E48" s="205">
        <v>145</v>
      </c>
      <c r="F48" s="205">
        <v>0</v>
      </c>
      <c r="G48" s="205">
        <v>145</v>
      </c>
      <c r="H48" s="205">
        <v>0</v>
      </c>
      <c r="I48" s="205">
        <v>145</v>
      </c>
      <c r="J48" s="205">
        <v>0</v>
      </c>
      <c r="K48" s="205">
        <v>145</v>
      </c>
    </row>
    <row r="49" spans="1:11" x14ac:dyDescent="0.2">
      <c r="A49" s="204" t="s">
        <v>350</v>
      </c>
      <c r="B49" s="204" t="s">
        <v>349</v>
      </c>
      <c r="C49" s="205">
        <v>0</v>
      </c>
      <c r="D49" s="205">
        <v>0</v>
      </c>
      <c r="E49" s="205">
        <v>4462</v>
      </c>
      <c r="F49" s="205">
        <v>0</v>
      </c>
      <c r="G49" s="205">
        <v>4462</v>
      </c>
      <c r="H49" s="205">
        <v>0</v>
      </c>
      <c r="I49" s="205">
        <v>4462</v>
      </c>
      <c r="J49" s="205">
        <v>0</v>
      </c>
      <c r="K49" s="205">
        <v>4462</v>
      </c>
    </row>
    <row r="50" spans="1:11" x14ac:dyDescent="0.2">
      <c r="A50" s="204" t="s">
        <v>348</v>
      </c>
      <c r="B50" s="204" t="s">
        <v>347</v>
      </c>
      <c r="C50" s="205">
        <v>0</v>
      </c>
      <c r="D50" s="205">
        <v>0</v>
      </c>
      <c r="E50" s="205">
        <v>1702.86</v>
      </c>
      <c r="F50" s="205">
        <v>0</v>
      </c>
      <c r="G50" s="205">
        <v>1702.86</v>
      </c>
      <c r="H50" s="205">
        <v>0</v>
      </c>
      <c r="I50" s="205">
        <v>1702.86</v>
      </c>
      <c r="J50" s="205">
        <v>0</v>
      </c>
      <c r="K50" s="205">
        <v>1702.86</v>
      </c>
    </row>
    <row r="51" spans="1:11" x14ac:dyDescent="0.2">
      <c r="A51" s="204" t="s">
        <v>346</v>
      </c>
      <c r="B51" s="204" t="s">
        <v>345</v>
      </c>
      <c r="C51" s="205">
        <v>0</v>
      </c>
      <c r="D51" s="205">
        <v>0</v>
      </c>
      <c r="E51" s="205">
        <v>424</v>
      </c>
      <c r="F51" s="205">
        <v>0</v>
      </c>
      <c r="G51" s="205">
        <v>424</v>
      </c>
      <c r="H51" s="205">
        <v>0</v>
      </c>
      <c r="I51" s="205">
        <v>424</v>
      </c>
      <c r="J51" s="205">
        <v>0</v>
      </c>
      <c r="K51" s="205">
        <v>424</v>
      </c>
    </row>
    <row r="52" spans="1:11" x14ac:dyDescent="0.2">
      <c r="A52" s="204" t="s">
        <v>340</v>
      </c>
      <c r="B52" s="204" t="s">
        <v>339</v>
      </c>
      <c r="C52" s="205">
        <v>0</v>
      </c>
      <c r="D52" s="205">
        <v>0</v>
      </c>
      <c r="E52" s="205">
        <v>1010.52</v>
      </c>
      <c r="F52" s="205">
        <v>0</v>
      </c>
      <c r="G52" s="205">
        <v>1010.52</v>
      </c>
      <c r="H52" s="205">
        <v>0</v>
      </c>
      <c r="I52" s="205">
        <v>1010.52</v>
      </c>
      <c r="J52" s="205">
        <v>0</v>
      </c>
      <c r="K52" s="205">
        <v>1010.52</v>
      </c>
    </row>
    <row r="53" spans="1:11" x14ac:dyDescent="0.2">
      <c r="A53" s="204" t="s">
        <v>332</v>
      </c>
      <c r="B53" s="204" t="s">
        <v>817</v>
      </c>
      <c r="C53" s="205">
        <v>0</v>
      </c>
      <c r="D53" s="205">
        <v>0</v>
      </c>
      <c r="E53" s="205">
        <v>27711.84</v>
      </c>
      <c r="F53" s="205">
        <v>0</v>
      </c>
      <c r="G53" s="205">
        <v>27711.84</v>
      </c>
      <c r="H53" s="205">
        <v>0</v>
      </c>
      <c r="I53" s="205">
        <v>27711.84</v>
      </c>
      <c r="J53" s="205">
        <v>0</v>
      </c>
      <c r="K53" s="205">
        <v>27711.84</v>
      </c>
    </row>
    <row r="54" spans="1:11" x14ac:dyDescent="0.2">
      <c r="A54" s="150" t="s">
        <v>330</v>
      </c>
      <c r="B54" s="150" t="s">
        <v>329</v>
      </c>
      <c r="C54" s="151">
        <v>0</v>
      </c>
      <c r="D54" s="151">
        <v>0</v>
      </c>
      <c r="E54" s="151">
        <v>16551.240000000002</v>
      </c>
      <c r="F54" s="151">
        <v>0</v>
      </c>
      <c r="G54" s="151">
        <v>16551.240000000002</v>
      </c>
      <c r="H54" s="151">
        <v>0</v>
      </c>
      <c r="I54" s="151">
        <v>16551.240000000002</v>
      </c>
      <c r="J54" s="151">
        <v>0</v>
      </c>
      <c r="K54" s="151">
        <v>16551.240000000002</v>
      </c>
    </row>
    <row r="55" spans="1:11" x14ac:dyDescent="0.2">
      <c r="A55" s="150" t="s">
        <v>328</v>
      </c>
      <c r="B55" s="150" t="s">
        <v>327</v>
      </c>
      <c r="C55" s="151">
        <v>0</v>
      </c>
      <c r="D55" s="151">
        <v>0</v>
      </c>
      <c r="E55" s="151">
        <v>10562.89</v>
      </c>
      <c r="F55" s="151">
        <v>0</v>
      </c>
      <c r="G55" s="151">
        <v>10562.89</v>
      </c>
      <c r="H55" s="151">
        <v>0</v>
      </c>
      <c r="I55" s="151">
        <v>10562.89</v>
      </c>
      <c r="J55" s="151">
        <v>0</v>
      </c>
      <c r="K55" s="151">
        <v>10562.89</v>
      </c>
    </row>
    <row r="56" spans="1:11" x14ac:dyDescent="0.2">
      <c r="A56" s="183" t="s">
        <v>1252</v>
      </c>
      <c r="B56" s="183" t="s">
        <v>1253</v>
      </c>
      <c r="C56" s="184">
        <v>0</v>
      </c>
      <c r="D56" s="184">
        <v>0</v>
      </c>
      <c r="E56" s="184">
        <v>925</v>
      </c>
      <c r="F56" s="184">
        <v>0</v>
      </c>
      <c r="G56" s="184">
        <v>925</v>
      </c>
      <c r="H56" s="184">
        <v>0</v>
      </c>
      <c r="I56" s="184">
        <v>925</v>
      </c>
      <c r="J56" s="184">
        <v>0</v>
      </c>
      <c r="K56" s="184">
        <v>925</v>
      </c>
    </row>
    <row r="57" spans="1:11" x14ac:dyDescent="0.2">
      <c r="A57" s="359" t="s">
        <v>293</v>
      </c>
      <c r="B57" s="359" t="s">
        <v>292</v>
      </c>
      <c r="C57" s="360">
        <v>0</v>
      </c>
      <c r="D57" s="360">
        <v>0</v>
      </c>
      <c r="E57" s="360">
        <v>24662.37</v>
      </c>
      <c r="F57" s="360">
        <v>0</v>
      </c>
      <c r="G57" s="360">
        <v>24662.37</v>
      </c>
      <c r="H57" s="360">
        <v>0</v>
      </c>
      <c r="I57" s="360">
        <v>24662.37</v>
      </c>
      <c r="J57" s="360">
        <v>0</v>
      </c>
      <c r="K57" s="360">
        <v>24662.37</v>
      </c>
    </row>
    <row r="58" spans="1:11" x14ac:dyDescent="0.2">
      <c r="A58" s="359" t="s">
        <v>291</v>
      </c>
      <c r="B58" s="359" t="s">
        <v>290</v>
      </c>
      <c r="C58" s="360">
        <v>0</v>
      </c>
      <c r="D58" s="360">
        <v>0</v>
      </c>
      <c r="E58" s="360">
        <v>115</v>
      </c>
      <c r="F58" s="360">
        <v>0</v>
      </c>
      <c r="G58" s="360">
        <v>115</v>
      </c>
      <c r="H58" s="360">
        <v>0</v>
      </c>
      <c r="I58" s="360">
        <v>115</v>
      </c>
      <c r="J58" s="360">
        <v>0</v>
      </c>
      <c r="K58" s="360">
        <v>115</v>
      </c>
    </row>
    <row r="59" spans="1:11" x14ac:dyDescent="0.2">
      <c r="A59" s="359" t="s">
        <v>289</v>
      </c>
      <c r="B59" s="359" t="s">
        <v>818</v>
      </c>
      <c r="C59" s="360">
        <v>0</v>
      </c>
      <c r="D59" s="360">
        <v>0</v>
      </c>
      <c r="E59" s="360">
        <v>9740.65</v>
      </c>
      <c r="F59" s="360">
        <v>0</v>
      </c>
      <c r="G59" s="360">
        <v>9740.65</v>
      </c>
      <c r="H59" s="360">
        <v>0</v>
      </c>
      <c r="I59" s="360">
        <v>9740.65</v>
      </c>
      <c r="J59" s="360">
        <v>0</v>
      </c>
      <c r="K59" s="360">
        <v>9740.65</v>
      </c>
    </row>
    <row r="60" spans="1:11" x14ac:dyDescent="0.2">
      <c r="A60" s="359" t="s">
        <v>287</v>
      </c>
      <c r="B60" s="359" t="s">
        <v>286</v>
      </c>
      <c r="C60" s="360">
        <v>0</v>
      </c>
      <c r="D60" s="360">
        <v>0</v>
      </c>
      <c r="E60" s="360">
        <v>5901.62</v>
      </c>
      <c r="F60" s="360">
        <v>0</v>
      </c>
      <c r="G60" s="360">
        <v>5901.62</v>
      </c>
      <c r="H60" s="360">
        <v>0</v>
      </c>
      <c r="I60" s="360">
        <v>5901.62</v>
      </c>
      <c r="J60" s="360">
        <v>0</v>
      </c>
      <c r="K60" s="360">
        <v>5901.62</v>
      </c>
    </row>
    <row r="61" spans="1:11" x14ac:dyDescent="0.2">
      <c r="A61" s="359" t="s">
        <v>285</v>
      </c>
      <c r="B61" s="359" t="s">
        <v>284</v>
      </c>
      <c r="C61" s="360">
        <v>0</v>
      </c>
      <c r="D61" s="360">
        <v>0</v>
      </c>
      <c r="E61" s="360">
        <v>515.84</v>
      </c>
      <c r="F61" s="360">
        <v>0</v>
      </c>
      <c r="G61" s="360">
        <v>515.84</v>
      </c>
      <c r="H61" s="360">
        <v>0</v>
      </c>
      <c r="I61" s="360">
        <v>515.84</v>
      </c>
      <c r="J61" s="360">
        <v>0</v>
      </c>
      <c r="K61" s="360">
        <v>515.84</v>
      </c>
    </row>
    <row r="62" spans="1:11" x14ac:dyDescent="0.2">
      <c r="A62" s="143" t="s">
        <v>283</v>
      </c>
      <c r="B62" s="143" t="s">
        <v>282</v>
      </c>
      <c r="C62" s="144">
        <v>0</v>
      </c>
      <c r="D62" s="144">
        <v>0</v>
      </c>
      <c r="E62" s="144">
        <v>8475.2800000000007</v>
      </c>
      <c r="F62" s="144">
        <v>0</v>
      </c>
      <c r="G62" s="144">
        <v>8475.2800000000007</v>
      </c>
      <c r="H62" s="144">
        <v>0</v>
      </c>
      <c r="I62" s="144">
        <v>8475.2800000000007</v>
      </c>
      <c r="J62" s="144">
        <v>0</v>
      </c>
      <c r="K62" s="144">
        <v>8475.2800000000007</v>
      </c>
    </row>
    <row r="63" spans="1:11" x14ac:dyDescent="0.2">
      <c r="A63" s="143" t="s">
        <v>281</v>
      </c>
      <c r="B63" s="143" t="s">
        <v>280</v>
      </c>
      <c r="C63" s="144">
        <v>0</v>
      </c>
      <c r="D63" s="144">
        <v>0</v>
      </c>
      <c r="E63" s="144">
        <v>237.5</v>
      </c>
      <c r="F63" s="144">
        <v>0</v>
      </c>
      <c r="G63" s="144">
        <v>237.5</v>
      </c>
      <c r="H63" s="144">
        <v>0</v>
      </c>
      <c r="I63" s="144">
        <v>237.5</v>
      </c>
      <c r="J63" s="144">
        <v>0</v>
      </c>
      <c r="K63" s="144">
        <v>237.5</v>
      </c>
    </row>
    <row r="64" spans="1:11" x14ac:dyDescent="0.2">
      <c r="A64" s="143" t="s">
        <v>279</v>
      </c>
      <c r="B64" s="143" t="s">
        <v>278</v>
      </c>
      <c r="C64" s="144">
        <v>0</v>
      </c>
      <c r="D64" s="144">
        <v>0</v>
      </c>
      <c r="E64" s="144">
        <v>2114.25</v>
      </c>
      <c r="F64" s="144">
        <v>0</v>
      </c>
      <c r="G64" s="144">
        <v>2114.25</v>
      </c>
      <c r="H64" s="144">
        <v>0</v>
      </c>
      <c r="I64" s="144">
        <v>2114.25</v>
      </c>
      <c r="J64" s="144">
        <v>0</v>
      </c>
      <c r="K64" s="144">
        <v>2114.25</v>
      </c>
    </row>
    <row r="65" spans="1:11" x14ac:dyDescent="0.2">
      <c r="A65" s="143" t="s">
        <v>277</v>
      </c>
      <c r="B65" s="143" t="s">
        <v>276</v>
      </c>
      <c r="C65" s="144">
        <v>0</v>
      </c>
      <c r="D65" s="144">
        <v>0</v>
      </c>
      <c r="E65" s="144">
        <v>32987.5</v>
      </c>
      <c r="F65" s="144">
        <v>0</v>
      </c>
      <c r="G65" s="144">
        <v>32987.5</v>
      </c>
      <c r="H65" s="144">
        <v>0</v>
      </c>
      <c r="I65" s="144">
        <v>32987.5</v>
      </c>
      <c r="J65" s="144">
        <v>0</v>
      </c>
      <c r="K65" s="144">
        <v>32987.5</v>
      </c>
    </row>
    <row r="66" spans="1:11" x14ac:dyDescent="0.2">
      <c r="A66" s="183" t="s">
        <v>275</v>
      </c>
      <c r="B66" s="183" t="s">
        <v>274</v>
      </c>
      <c r="C66" s="184">
        <v>0</v>
      </c>
      <c r="D66" s="184">
        <v>0</v>
      </c>
      <c r="E66" s="184">
        <v>3718.75</v>
      </c>
      <c r="F66" s="184">
        <v>0</v>
      </c>
      <c r="G66" s="184">
        <v>3718.75</v>
      </c>
      <c r="H66" s="184">
        <v>0</v>
      </c>
      <c r="I66" s="184">
        <v>3718.75</v>
      </c>
      <c r="J66" s="184">
        <v>0</v>
      </c>
      <c r="K66" s="184">
        <v>3718.75</v>
      </c>
    </row>
    <row r="67" spans="1:11" x14ac:dyDescent="0.2">
      <c r="A67" s="183" t="s">
        <v>273</v>
      </c>
      <c r="B67" s="183" t="s">
        <v>272</v>
      </c>
      <c r="C67" s="184">
        <v>0</v>
      </c>
      <c r="D67" s="184">
        <v>0</v>
      </c>
      <c r="E67" s="184">
        <v>7045.5</v>
      </c>
      <c r="F67" s="184">
        <v>0</v>
      </c>
      <c r="G67" s="184">
        <v>7045.5</v>
      </c>
      <c r="H67" s="184">
        <v>0</v>
      </c>
      <c r="I67" s="184">
        <v>7045.5</v>
      </c>
      <c r="J67" s="184">
        <v>0</v>
      </c>
      <c r="K67" s="184">
        <v>7045.5</v>
      </c>
    </row>
    <row r="68" spans="1:11" x14ac:dyDescent="0.2">
      <c r="A68" s="183" t="s">
        <v>271</v>
      </c>
      <c r="B68" s="183" t="s">
        <v>270</v>
      </c>
      <c r="C68" s="184">
        <v>0</v>
      </c>
      <c r="D68" s="184">
        <v>0</v>
      </c>
      <c r="E68" s="184">
        <v>5062.54</v>
      </c>
      <c r="F68" s="184">
        <v>0</v>
      </c>
      <c r="G68" s="184">
        <v>5062.54</v>
      </c>
      <c r="H68" s="184">
        <v>0</v>
      </c>
      <c r="I68" s="184">
        <v>5062.54</v>
      </c>
      <c r="J68" s="184">
        <v>0</v>
      </c>
      <c r="K68" s="184">
        <v>5062.54</v>
      </c>
    </row>
    <row r="69" spans="1:11" x14ac:dyDescent="0.2">
      <c r="A69" s="214" t="s">
        <v>269</v>
      </c>
      <c r="B69" s="214" t="s">
        <v>819</v>
      </c>
      <c r="C69" s="215">
        <v>0</v>
      </c>
      <c r="D69" s="215">
        <v>0</v>
      </c>
      <c r="E69" s="215">
        <v>4931.79</v>
      </c>
      <c r="F69" s="215">
        <v>0</v>
      </c>
      <c r="G69" s="215">
        <v>4931.79</v>
      </c>
      <c r="H69" s="215">
        <v>0</v>
      </c>
      <c r="I69" s="215">
        <v>4931.79</v>
      </c>
      <c r="J69" s="215">
        <v>0</v>
      </c>
      <c r="K69" s="215">
        <v>4931.79</v>
      </c>
    </row>
    <row r="70" spans="1:11" x14ac:dyDescent="0.2">
      <c r="A70" s="214" t="s">
        <v>267</v>
      </c>
      <c r="B70" s="214" t="s">
        <v>266</v>
      </c>
      <c r="C70" s="215">
        <v>0</v>
      </c>
      <c r="D70" s="215">
        <v>0</v>
      </c>
      <c r="E70" s="215">
        <v>2515.81</v>
      </c>
      <c r="F70" s="215">
        <v>0</v>
      </c>
      <c r="G70" s="215">
        <v>2515.81</v>
      </c>
      <c r="H70" s="215">
        <v>0</v>
      </c>
      <c r="I70" s="215">
        <v>2515.81</v>
      </c>
      <c r="J70" s="215">
        <v>0</v>
      </c>
      <c r="K70" s="215">
        <v>2515.81</v>
      </c>
    </row>
    <row r="71" spans="1:11" x14ac:dyDescent="0.2">
      <c r="A71" s="214" t="s">
        <v>265</v>
      </c>
      <c r="B71" s="214" t="s">
        <v>264</v>
      </c>
      <c r="C71" s="215">
        <v>0</v>
      </c>
      <c r="D71" s="215">
        <v>0</v>
      </c>
      <c r="E71" s="215">
        <v>27586.77</v>
      </c>
      <c r="F71" s="215">
        <v>0</v>
      </c>
      <c r="G71" s="215">
        <v>27586.77</v>
      </c>
      <c r="H71" s="215">
        <v>0</v>
      </c>
      <c r="I71" s="215">
        <v>27586.77</v>
      </c>
      <c r="J71" s="215">
        <v>0</v>
      </c>
      <c r="K71" s="215">
        <v>27586.77</v>
      </c>
    </row>
    <row r="72" spans="1:11" x14ac:dyDescent="0.2">
      <c r="A72" s="214" t="s">
        <v>263</v>
      </c>
      <c r="B72" s="214" t="s">
        <v>262</v>
      </c>
      <c r="C72" s="215">
        <v>0</v>
      </c>
      <c r="D72" s="215">
        <v>0</v>
      </c>
      <c r="E72" s="215">
        <v>4666.83</v>
      </c>
      <c r="F72" s="215">
        <v>0</v>
      </c>
      <c r="G72" s="215">
        <v>4666.83</v>
      </c>
      <c r="H72" s="215">
        <v>0</v>
      </c>
      <c r="I72" s="215">
        <v>4666.83</v>
      </c>
      <c r="J72" s="215">
        <v>0</v>
      </c>
      <c r="K72" s="215">
        <v>4666.83</v>
      </c>
    </row>
    <row r="73" spans="1:11" x14ac:dyDescent="0.2">
      <c r="A73" s="214" t="s">
        <v>259</v>
      </c>
      <c r="B73" s="214" t="s">
        <v>258</v>
      </c>
      <c r="C73" s="215">
        <v>0</v>
      </c>
      <c r="D73" s="215">
        <v>0</v>
      </c>
      <c r="E73" s="215">
        <v>14996.9</v>
      </c>
      <c r="F73" s="215">
        <v>0</v>
      </c>
      <c r="G73" s="215">
        <v>14996.9</v>
      </c>
      <c r="H73" s="215">
        <v>0</v>
      </c>
      <c r="I73" s="215">
        <v>14996.9</v>
      </c>
      <c r="J73" s="215">
        <v>0</v>
      </c>
      <c r="K73" s="215">
        <v>14996.9</v>
      </c>
    </row>
    <row r="74" spans="1:11" x14ac:dyDescent="0.2">
      <c r="A74" s="214" t="s">
        <v>624</v>
      </c>
      <c r="B74" s="214" t="s">
        <v>623</v>
      </c>
      <c r="C74" s="215">
        <v>0</v>
      </c>
      <c r="D74" s="215">
        <v>0</v>
      </c>
      <c r="E74" s="215">
        <v>0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  <c r="K74" s="215">
        <v>0</v>
      </c>
    </row>
    <row r="75" spans="1:11" x14ac:dyDescent="0.2">
      <c r="A75" s="214" t="s">
        <v>251</v>
      </c>
      <c r="B75" s="214" t="s">
        <v>820</v>
      </c>
      <c r="C75" s="215">
        <v>0</v>
      </c>
      <c r="D75" s="215">
        <v>0</v>
      </c>
      <c r="E75" s="215">
        <v>125</v>
      </c>
      <c r="F75" s="215">
        <v>0</v>
      </c>
      <c r="G75" s="215">
        <v>125</v>
      </c>
      <c r="H75" s="215">
        <v>0</v>
      </c>
      <c r="I75" s="215">
        <v>125</v>
      </c>
      <c r="J75" s="215">
        <v>0</v>
      </c>
      <c r="K75" s="215">
        <v>125</v>
      </c>
    </row>
    <row r="76" spans="1:11" x14ac:dyDescent="0.2">
      <c r="A76" s="210" t="s">
        <v>249</v>
      </c>
      <c r="B76" s="210" t="s">
        <v>248</v>
      </c>
      <c r="C76" s="211">
        <v>0</v>
      </c>
      <c r="D76" s="211">
        <v>0</v>
      </c>
      <c r="E76" s="211">
        <v>15031.52</v>
      </c>
      <c r="F76" s="211">
        <v>0</v>
      </c>
      <c r="G76" s="211">
        <v>15031.52</v>
      </c>
      <c r="H76" s="211">
        <v>0</v>
      </c>
      <c r="I76" s="211">
        <v>15031.52</v>
      </c>
      <c r="J76" s="211">
        <v>0</v>
      </c>
      <c r="K76" s="211">
        <v>15031.52</v>
      </c>
    </row>
    <row r="77" spans="1:11" x14ac:dyDescent="0.2">
      <c r="A77" s="210" t="s">
        <v>821</v>
      </c>
      <c r="B77" s="210" t="s">
        <v>822</v>
      </c>
      <c r="C77" s="211">
        <v>0</v>
      </c>
      <c r="D77" s="211">
        <v>0</v>
      </c>
      <c r="E77" s="211">
        <v>2217.71</v>
      </c>
      <c r="F77" s="211">
        <v>0</v>
      </c>
      <c r="G77" s="211">
        <v>2217.71</v>
      </c>
      <c r="H77" s="211">
        <v>0</v>
      </c>
      <c r="I77" s="211">
        <v>2217.71</v>
      </c>
      <c r="J77" s="211">
        <v>0</v>
      </c>
      <c r="K77" s="211">
        <v>2217.71</v>
      </c>
    </row>
    <row r="78" spans="1:11" x14ac:dyDescent="0.2">
      <c r="A78" s="166" t="s">
        <v>243</v>
      </c>
      <c r="B78" s="166" t="s">
        <v>823</v>
      </c>
      <c r="C78" s="167">
        <v>0</v>
      </c>
      <c r="D78" s="167">
        <v>0</v>
      </c>
      <c r="E78" s="167">
        <v>20649.18</v>
      </c>
      <c r="F78" s="167">
        <v>0</v>
      </c>
      <c r="G78" s="167">
        <v>20649.18</v>
      </c>
      <c r="H78" s="167">
        <v>0</v>
      </c>
      <c r="I78" s="167">
        <v>20649.18</v>
      </c>
      <c r="J78" s="167">
        <v>0</v>
      </c>
      <c r="K78" s="167">
        <v>20649.18</v>
      </c>
    </row>
    <row r="79" spans="1:11" x14ac:dyDescent="0.2">
      <c r="A79" s="166" t="s">
        <v>239</v>
      </c>
      <c r="B79" s="166" t="s">
        <v>864</v>
      </c>
      <c r="C79" s="167">
        <v>0</v>
      </c>
      <c r="D79" s="167">
        <v>0</v>
      </c>
      <c r="E79" s="167">
        <v>24995.360000000001</v>
      </c>
      <c r="F79" s="167">
        <v>0</v>
      </c>
      <c r="G79" s="167">
        <v>24995.360000000001</v>
      </c>
      <c r="H79" s="167">
        <v>0</v>
      </c>
      <c r="I79" s="167">
        <v>24995.360000000001</v>
      </c>
      <c r="J79" s="167">
        <v>0</v>
      </c>
      <c r="K79" s="167">
        <v>24995.360000000001</v>
      </c>
    </row>
    <row r="80" spans="1:11" x14ac:dyDescent="0.2">
      <c r="A80" s="166" t="s">
        <v>237</v>
      </c>
      <c r="B80" s="166" t="s">
        <v>236</v>
      </c>
      <c r="C80" s="167">
        <v>0</v>
      </c>
      <c r="D80" s="167">
        <v>0</v>
      </c>
      <c r="E80" s="167">
        <v>43374.8</v>
      </c>
      <c r="F80" s="167">
        <v>0</v>
      </c>
      <c r="G80" s="167">
        <v>43374.8</v>
      </c>
      <c r="H80" s="167">
        <v>0</v>
      </c>
      <c r="I80" s="167">
        <v>43374.8</v>
      </c>
      <c r="J80" s="167">
        <v>0</v>
      </c>
      <c r="K80" s="167">
        <v>43374.8</v>
      </c>
    </row>
    <row r="81" spans="1:11" x14ac:dyDescent="0.2">
      <c r="A81" s="166" t="s">
        <v>235</v>
      </c>
      <c r="B81" s="166" t="s">
        <v>234</v>
      </c>
      <c r="C81" s="167">
        <v>0</v>
      </c>
      <c r="D81" s="167">
        <v>0</v>
      </c>
      <c r="E81" s="167">
        <v>2304.37</v>
      </c>
      <c r="F81" s="167">
        <v>0</v>
      </c>
      <c r="G81" s="167">
        <v>2304.37</v>
      </c>
      <c r="H81" s="167">
        <v>0</v>
      </c>
      <c r="I81" s="167">
        <v>2304.37</v>
      </c>
      <c r="J81" s="167">
        <v>0</v>
      </c>
      <c r="K81" s="167">
        <v>2304.37</v>
      </c>
    </row>
    <row r="82" spans="1:11" x14ac:dyDescent="0.2">
      <c r="A82" s="166" t="s">
        <v>231</v>
      </c>
      <c r="B82" s="166" t="s">
        <v>230</v>
      </c>
      <c r="C82" s="167">
        <v>0</v>
      </c>
      <c r="D82" s="167">
        <v>0</v>
      </c>
      <c r="E82" s="167">
        <v>17500</v>
      </c>
      <c r="F82" s="167">
        <v>0</v>
      </c>
      <c r="G82" s="167">
        <v>17500</v>
      </c>
      <c r="H82" s="167">
        <v>0</v>
      </c>
      <c r="I82" s="167">
        <v>17500</v>
      </c>
      <c r="J82" s="167">
        <v>0</v>
      </c>
      <c r="K82" s="167">
        <v>17500</v>
      </c>
    </row>
    <row r="83" spans="1:11" x14ac:dyDescent="0.2">
      <c r="A83" s="166" t="s">
        <v>824</v>
      </c>
      <c r="B83" s="166" t="s">
        <v>825</v>
      </c>
      <c r="C83" s="167">
        <v>0</v>
      </c>
      <c r="D83" s="167">
        <v>0</v>
      </c>
      <c r="E83" s="167">
        <v>53125</v>
      </c>
      <c r="F83" s="167">
        <v>0</v>
      </c>
      <c r="G83" s="167">
        <v>53125</v>
      </c>
      <c r="H83" s="167">
        <v>0</v>
      </c>
      <c r="I83" s="167">
        <v>53125</v>
      </c>
      <c r="J83" s="167">
        <v>0</v>
      </c>
      <c r="K83" s="167">
        <v>53125</v>
      </c>
    </row>
    <row r="84" spans="1:11" x14ac:dyDescent="0.2">
      <c r="A84" s="166" t="s">
        <v>229</v>
      </c>
      <c r="B84" s="166" t="s">
        <v>228</v>
      </c>
      <c r="C84" s="167">
        <v>0</v>
      </c>
      <c r="D84" s="167">
        <v>0</v>
      </c>
      <c r="E84" s="167">
        <v>250</v>
      </c>
      <c r="F84" s="167">
        <v>0</v>
      </c>
      <c r="G84" s="167">
        <v>250</v>
      </c>
      <c r="H84" s="167">
        <v>0</v>
      </c>
      <c r="I84" s="167">
        <v>250</v>
      </c>
      <c r="J84" s="167">
        <v>0</v>
      </c>
      <c r="K84" s="167">
        <v>250</v>
      </c>
    </row>
    <row r="85" spans="1:11" x14ac:dyDescent="0.2">
      <c r="A85" s="355" t="s">
        <v>223</v>
      </c>
      <c r="B85" s="355" t="s">
        <v>222</v>
      </c>
      <c r="C85" s="356">
        <v>0</v>
      </c>
      <c r="D85" s="356">
        <v>0</v>
      </c>
      <c r="E85" s="356">
        <v>80625.97</v>
      </c>
      <c r="F85" s="356">
        <v>0</v>
      </c>
      <c r="G85" s="356">
        <v>80625.97</v>
      </c>
      <c r="H85" s="356">
        <v>0</v>
      </c>
      <c r="I85" s="356">
        <v>80625.97</v>
      </c>
      <c r="J85" s="356">
        <v>0</v>
      </c>
      <c r="K85" s="356">
        <v>80625.97</v>
      </c>
    </row>
    <row r="86" spans="1:11" x14ac:dyDescent="0.2">
      <c r="A86" s="355" t="s">
        <v>221</v>
      </c>
      <c r="B86" s="355" t="s">
        <v>220</v>
      </c>
      <c r="C86" s="356">
        <v>0</v>
      </c>
      <c r="D86" s="356">
        <v>0</v>
      </c>
      <c r="E86" s="356">
        <v>46864.37</v>
      </c>
      <c r="F86" s="356">
        <v>0</v>
      </c>
      <c r="G86" s="356">
        <v>46864.37</v>
      </c>
      <c r="H86" s="356">
        <v>0</v>
      </c>
      <c r="I86" s="356">
        <v>46864.37</v>
      </c>
      <c r="J86" s="356">
        <v>0</v>
      </c>
      <c r="K86" s="356">
        <v>46864.37</v>
      </c>
    </row>
    <row r="87" spans="1:11" x14ac:dyDescent="0.2">
      <c r="A87" s="210" t="s">
        <v>219</v>
      </c>
      <c r="B87" s="210" t="s">
        <v>218</v>
      </c>
      <c r="C87" s="211">
        <v>0</v>
      </c>
      <c r="D87" s="211">
        <v>0</v>
      </c>
      <c r="E87" s="211">
        <v>712.5</v>
      </c>
      <c r="F87" s="211">
        <v>0</v>
      </c>
      <c r="G87" s="211">
        <v>712.5</v>
      </c>
      <c r="H87" s="211">
        <v>0</v>
      </c>
      <c r="I87" s="211">
        <v>712.5</v>
      </c>
      <c r="J87" s="211">
        <v>0</v>
      </c>
      <c r="K87" s="211">
        <v>712.5</v>
      </c>
    </row>
    <row r="88" spans="1:11" x14ac:dyDescent="0.2">
      <c r="A88" s="278" t="s">
        <v>215</v>
      </c>
      <c r="B88" s="278" t="s">
        <v>214</v>
      </c>
      <c r="C88" s="279">
        <v>0</v>
      </c>
      <c r="D88" s="279">
        <v>0</v>
      </c>
      <c r="E88" s="279">
        <v>901.53</v>
      </c>
      <c r="F88" s="279">
        <v>0</v>
      </c>
      <c r="G88" s="279">
        <v>901.53</v>
      </c>
      <c r="H88" s="279">
        <v>0</v>
      </c>
      <c r="I88" s="279">
        <v>901.53</v>
      </c>
      <c r="J88" s="279">
        <v>0</v>
      </c>
      <c r="K88" s="279">
        <v>901.53</v>
      </c>
    </row>
    <row r="89" spans="1:11" x14ac:dyDescent="0.2">
      <c r="A89" s="278" t="s">
        <v>211</v>
      </c>
      <c r="B89" s="278" t="s">
        <v>210</v>
      </c>
      <c r="C89" s="279">
        <v>0</v>
      </c>
      <c r="D89" s="279">
        <v>0</v>
      </c>
      <c r="E89" s="279">
        <v>488.29</v>
      </c>
      <c r="F89" s="279">
        <v>0</v>
      </c>
      <c r="G89" s="279">
        <v>488.29</v>
      </c>
      <c r="H89" s="279">
        <v>0</v>
      </c>
      <c r="I89" s="279">
        <v>488.29</v>
      </c>
      <c r="J89" s="279">
        <v>0</v>
      </c>
      <c r="K89" s="279">
        <v>488.29</v>
      </c>
    </row>
    <row r="90" spans="1:11" x14ac:dyDescent="0.2">
      <c r="A90" s="278" t="s">
        <v>209</v>
      </c>
      <c r="B90" s="278" t="s">
        <v>208</v>
      </c>
      <c r="C90" s="279">
        <v>0</v>
      </c>
      <c r="D90" s="279">
        <v>0</v>
      </c>
      <c r="E90" s="279">
        <v>1440</v>
      </c>
      <c r="F90" s="279">
        <v>0</v>
      </c>
      <c r="G90" s="279">
        <v>1440</v>
      </c>
      <c r="H90" s="279">
        <v>0</v>
      </c>
      <c r="I90" s="279">
        <v>1440</v>
      </c>
      <c r="J90" s="279">
        <v>0</v>
      </c>
      <c r="K90" s="279">
        <v>1440</v>
      </c>
    </row>
    <row r="91" spans="1:11" x14ac:dyDescent="0.2">
      <c r="A91" s="278" t="s">
        <v>207</v>
      </c>
      <c r="B91" s="278" t="s">
        <v>206</v>
      </c>
      <c r="C91" s="279">
        <v>0</v>
      </c>
      <c r="D91" s="279">
        <v>0</v>
      </c>
      <c r="E91" s="279">
        <v>0</v>
      </c>
      <c r="F91" s="279">
        <v>0</v>
      </c>
      <c r="G91" s="279">
        <v>0</v>
      </c>
      <c r="H91" s="279">
        <v>0</v>
      </c>
      <c r="I91" s="279">
        <v>0</v>
      </c>
      <c r="J91" s="279">
        <v>0</v>
      </c>
      <c r="K91" s="279">
        <v>0</v>
      </c>
    </row>
    <row r="92" spans="1:11" x14ac:dyDescent="0.2">
      <c r="A92" s="278" t="s">
        <v>205</v>
      </c>
      <c r="B92" s="278" t="s">
        <v>204</v>
      </c>
      <c r="C92" s="279">
        <v>0</v>
      </c>
      <c r="D92" s="279">
        <v>0</v>
      </c>
      <c r="E92" s="279">
        <v>62178.13</v>
      </c>
      <c r="F92" s="279">
        <v>0</v>
      </c>
      <c r="G92" s="279">
        <v>62178.13</v>
      </c>
      <c r="H92" s="279">
        <v>0</v>
      </c>
      <c r="I92" s="279">
        <v>62178.13</v>
      </c>
      <c r="J92" s="279">
        <v>0</v>
      </c>
      <c r="K92" s="279">
        <v>62178.13</v>
      </c>
    </row>
    <row r="93" spans="1:11" x14ac:dyDescent="0.2">
      <c r="A93" s="278" t="s">
        <v>199</v>
      </c>
      <c r="B93" s="278" t="s">
        <v>198</v>
      </c>
      <c r="C93" s="279">
        <v>0</v>
      </c>
      <c r="D93" s="279">
        <v>0</v>
      </c>
      <c r="E93" s="279">
        <v>1833.76</v>
      </c>
      <c r="F93" s="279">
        <v>0</v>
      </c>
      <c r="G93" s="279">
        <v>1833.76</v>
      </c>
      <c r="H93" s="279">
        <v>0</v>
      </c>
      <c r="I93" s="279">
        <v>1833.76</v>
      </c>
      <c r="J93" s="279">
        <v>0</v>
      </c>
      <c r="K93" s="279">
        <v>1833.76</v>
      </c>
    </row>
    <row r="94" spans="1:11" x14ac:dyDescent="0.2">
      <c r="A94" s="278" t="s">
        <v>197</v>
      </c>
      <c r="B94" s="278" t="s">
        <v>56</v>
      </c>
      <c r="C94" s="279">
        <v>0</v>
      </c>
      <c r="D94" s="279">
        <v>0</v>
      </c>
      <c r="E94" s="279">
        <v>713.03</v>
      </c>
      <c r="F94" s="279">
        <v>0</v>
      </c>
      <c r="G94" s="279">
        <v>713.03</v>
      </c>
      <c r="H94" s="279">
        <v>0</v>
      </c>
      <c r="I94" s="279">
        <v>713.03</v>
      </c>
      <c r="J94" s="279">
        <v>0</v>
      </c>
      <c r="K94" s="279">
        <v>713.03</v>
      </c>
    </row>
    <row r="95" spans="1:11" x14ac:dyDescent="0.2">
      <c r="A95" s="168" t="s">
        <v>181</v>
      </c>
      <c r="B95" s="168" t="s">
        <v>180</v>
      </c>
      <c r="C95" s="169">
        <v>0</v>
      </c>
      <c r="D95" s="169">
        <v>0</v>
      </c>
      <c r="E95" s="169">
        <v>1899.98</v>
      </c>
      <c r="F95" s="169">
        <v>0</v>
      </c>
      <c r="G95" s="169">
        <v>1899.98</v>
      </c>
      <c r="H95" s="169">
        <v>0</v>
      </c>
      <c r="I95" s="169">
        <v>1899.98</v>
      </c>
      <c r="J95" s="169">
        <v>0</v>
      </c>
      <c r="K95" s="169">
        <v>1899.98</v>
      </c>
    </row>
    <row r="96" spans="1:11" x14ac:dyDescent="0.2">
      <c r="A96" s="196" t="s">
        <v>326</v>
      </c>
      <c r="B96" s="196" t="s">
        <v>325</v>
      </c>
      <c r="C96" s="197">
        <v>0</v>
      </c>
      <c r="D96" s="197">
        <v>0</v>
      </c>
      <c r="E96" s="197">
        <v>15689.71</v>
      </c>
      <c r="F96" s="197">
        <v>0</v>
      </c>
      <c r="G96" s="197">
        <v>15689.71</v>
      </c>
      <c r="H96" s="197">
        <v>0</v>
      </c>
      <c r="I96" s="197">
        <v>15689.71</v>
      </c>
      <c r="J96" s="197">
        <v>0</v>
      </c>
      <c r="K96" s="197">
        <v>15689.71</v>
      </c>
    </row>
    <row r="97" spans="1:11" x14ac:dyDescent="0.2">
      <c r="A97" s="196" t="s">
        <v>324</v>
      </c>
      <c r="B97" s="196" t="s">
        <v>323</v>
      </c>
      <c r="C97" s="197">
        <v>0</v>
      </c>
      <c r="D97" s="197">
        <v>0</v>
      </c>
      <c r="E97" s="197">
        <v>6832.85</v>
      </c>
      <c r="F97" s="197">
        <v>0</v>
      </c>
      <c r="G97" s="197">
        <v>6832.85</v>
      </c>
      <c r="H97" s="197">
        <v>0</v>
      </c>
      <c r="I97" s="197">
        <v>6832.85</v>
      </c>
      <c r="J97" s="197">
        <v>0</v>
      </c>
      <c r="K97" s="197">
        <v>6832.85</v>
      </c>
    </row>
    <row r="98" spans="1:11" x14ac:dyDescent="0.2">
      <c r="A98" s="196" t="s">
        <v>320</v>
      </c>
      <c r="B98" s="196" t="s">
        <v>319</v>
      </c>
      <c r="C98" s="197">
        <v>0</v>
      </c>
      <c r="D98" s="197">
        <v>0</v>
      </c>
      <c r="E98" s="197">
        <v>481.25</v>
      </c>
      <c r="F98" s="197">
        <v>0</v>
      </c>
      <c r="G98" s="197">
        <v>481.25</v>
      </c>
      <c r="H98" s="197">
        <v>0</v>
      </c>
      <c r="I98" s="197">
        <v>481.25</v>
      </c>
      <c r="J98" s="197">
        <v>0</v>
      </c>
      <c r="K98" s="197">
        <v>481.25</v>
      </c>
    </row>
    <row r="99" spans="1:11" x14ac:dyDescent="0.2">
      <c r="A99" s="196" t="s">
        <v>316</v>
      </c>
      <c r="B99" s="196" t="s">
        <v>826</v>
      </c>
      <c r="C99" s="197">
        <v>0</v>
      </c>
      <c r="D99" s="197">
        <v>0</v>
      </c>
      <c r="E99" s="197">
        <v>16570.45</v>
      </c>
      <c r="F99" s="197">
        <v>0</v>
      </c>
      <c r="G99" s="197">
        <v>16570.45</v>
      </c>
      <c r="H99" s="197">
        <v>0</v>
      </c>
      <c r="I99" s="197">
        <v>16570.45</v>
      </c>
      <c r="J99" s="197">
        <v>0</v>
      </c>
      <c r="K99" s="197">
        <v>16570.45</v>
      </c>
    </row>
    <row r="100" spans="1:11" x14ac:dyDescent="0.2">
      <c r="A100" s="202" t="s">
        <v>309</v>
      </c>
      <c r="B100" s="202" t="s">
        <v>827</v>
      </c>
      <c r="C100" s="203">
        <v>0</v>
      </c>
      <c r="D100" s="203">
        <v>0</v>
      </c>
      <c r="E100" s="203">
        <v>14801.05</v>
      </c>
      <c r="F100" s="203">
        <v>0</v>
      </c>
      <c r="G100" s="203">
        <v>14801.05</v>
      </c>
      <c r="H100" s="203">
        <v>0</v>
      </c>
      <c r="I100" s="203">
        <v>14801.05</v>
      </c>
      <c r="J100" s="203">
        <v>0</v>
      </c>
      <c r="K100" s="203">
        <v>14801.05</v>
      </c>
    </row>
    <row r="101" spans="1:11" x14ac:dyDescent="0.2">
      <c r="A101" s="202" t="s">
        <v>307</v>
      </c>
      <c r="B101" s="202" t="s">
        <v>306</v>
      </c>
      <c r="C101" s="203">
        <v>0</v>
      </c>
      <c r="D101" s="203">
        <v>0</v>
      </c>
      <c r="E101" s="203">
        <v>56.23</v>
      </c>
      <c r="F101" s="203">
        <v>0</v>
      </c>
      <c r="G101" s="203">
        <v>56.23</v>
      </c>
      <c r="H101" s="203">
        <v>0</v>
      </c>
      <c r="I101" s="203">
        <v>56.23</v>
      </c>
      <c r="J101" s="203">
        <v>0</v>
      </c>
      <c r="K101" s="203">
        <v>56.23</v>
      </c>
    </row>
    <row r="102" spans="1:11" x14ac:dyDescent="0.2">
      <c r="A102" s="202" t="s">
        <v>303</v>
      </c>
      <c r="B102" s="202" t="s">
        <v>302</v>
      </c>
      <c r="C102" s="203">
        <v>0</v>
      </c>
      <c r="D102" s="203">
        <v>0</v>
      </c>
      <c r="E102" s="203">
        <v>9481.91</v>
      </c>
      <c r="F102" s="203">
        <v>0</v>
      </c>
      <c r="G102" s="203">
        <v>9481.91</v>
      </c>
      <c r="H102" s="203">
        <v>0</v>
      </c>
      <c r="I102" s="203">
        <v>9481.91</v>
      </c>
      <c r="J102" s="203">
        <v>0</v>
      </c>
      <c r="K102" s="203">
        <v>9481.91</v>
      </c>
    </row>
    <row r="103" spans="1:11" x14ac:dyDescent="0.2">
      <c r="A103" s="202" t="s">
        <v>299</v>
      </c>
      <c r="B103" s="202" t="s">
        <v>298</v>
      </c>
      <c r="C103" s="203">
        <v>0</v>
      </c>
      <c r="D103" s="203">
        <v>0</v>
      </c>
      <c r="E103" s="203">
        <v>13229.79</v>
      </c>
      <c r="F103" s="203">
        <v>0</v>
      </c>
      <c r="G103" s="203">
        <v>13229.79</v>
      </c>
      <c r="H103" s="203">
        <v>0</v>
      </c>
      <c r="I103" s="203">
        <v>13229.79</v>
      </c>
      <c r="J103" s="203">
        <v>0</v>
      </c>
      <c r="K103" s="203">
        <v>13229.79</v>
      </c>
    </row>
    <row r="104" spans="1:11" x14ac:dyDescent="0.2">
      <c r="A104" s="150" t="s">
        <v>297</v>
      </c>
      <c r="B104" s="150" t="s">
        <v>296</v>
      </c>
      <c r="C104" s="151">
        <v>0</v>
      </c>
      <c r="D104" s="151">
        <v>0</v>
      </c>
      <c r="E104" s="151">
        <v>2556.12</v>
      </c>
      <c r="F104" s="151">
        <v>0</v>
      </c>
      <c r="G104" s="151">
        <v>2556.12</v>
      </c>
      <c r="H104" s="151">
        <v>0</v>
      </c>
      <c r="I104" s="151">
        <v>2556.12</v>
      </c>
      <c r="J104" s="151">
        <v>0</v>
      </c>
      <c r="K104" s="151">
        <v>2556.12</v>
      </c>
    </row>
    <row r="105" spans="1:11" x14ac:dyDescent="0.2">
      <c r="A105" s="339" t="s">
        <v>194</v>
      </c>
      <c r="B105" s="339" t="s">
        <v>193</v>
      </c>
      <c r="C105" s="340">
        <v>0</v>
      </c>
      <c r="D105" s="340">
        <v>0</v>
      </c>
      <c r="E105" s="340">
        <v>5327.4</v>
      </c>
      <c r="F105" s="340">
        <v>0</v>
      </c>
      <c r="G105" s="340">
        <v>5327.4</v>
      </c>
      <c r="H105" s="340">
        <v>0</v>
      </c>
      <c r="I105" s="340">
        <v>5327.4</v>
      </c>
      <c r="J105" s="340">
        <v>0</v>
      </c>
      <c r="K105" s="340">
        <v>5327.4</v>
      </c>
    </row>
    <row r="106" spans="1:11" x14ac:dyDescent="0.2">
      <c r="A106" s="339" t="s">
        <v>192</v>
      </c>
      <c r="B106" s="339" t="s">
        <v>191</v>
      </c>
      <c r="C106" s="340">
        <v>0</v>
      </c>
      <c r="D106" s="340">
        <v>0</v>
      </c>
      <c r="E106" s="340">
        <v>5209.08</v>
      </c>
      <c r="F106" s="340">
        <v>0</v>
      </c>
      <c r="G106" s="340">
        <v>5209.08</v>
      </c>
      <c r="H106" s="340">
        <v>0</v>
      </c>
      <c r="I106" s="340">
        <v>5209.08</v>
      </c>
      <c r="J106" s="340">
        <v>0</v>
      </c>
      <c r="K106" s="340">
        <v>5209.08</v>
      </c>
    </row>
    <row r="107" spans="1:11" x14ac:dyDescent="0.2">
      <c r="A107" s="143" t="s">
        <v>190</v>
      </c>
      <c r="B107" s="143" t="s">
        <v>189</v>
      </c>
      <c r="C107" s="144">
        <v>0</v>
      </c>
      <c r="D107" s="144">
        <v>0</v>
      </c>
      <c r="E107" s="144">
        <v>3082.24</v>
      </c>
      <c r="F107" s="144">
        <v>0</v>
      </c>
      <c r="G107" s="144">
        <v>3082.24</v>
      </c>
      <c r="H107" s="144">
        <v>0</v>
      </c>
      <c r="I107" s="144">
        <v>3082.24</v>
      </c>
      <c r="J107" s="144">
        <v>0</v>
      </c>
      <c r="K107" s="144">
        <v>3082.24</v>
      </c>
    </row>
    <row r="108" spans="1:11" x14ac:dyDescent="0.2">
      <c r="A108" s="143" t="s">
        <v>188</v>
      </c>
      <c r="B108" s="143" t="s">
        <v>187</v>
      </c>
      <c r="C108" s="144">
        <v>0</v>
      </c>
      <c r="D108" s="144">
        <v>0</v>
      </c>
      <c r="E108" s="144">
        <v>17212.52</v>
      </c>
      <c r="F108" s="144">
        <v>0</v>
      </c>
      <c r="G108" s="144">
        <v>17212.52</v>
      </c>
      <c r="H108" s="144">
        <v>0</v>
      </c>
      <c r="I108" s="144">
        <v>17212.52</v>
      </c>
      <c r="J108" s="144">
        <v>0</v>
      </c>
      <c r="K108" s="144">
        <v>17212.52</v>
      </c>
    </row>
    <row r="109" spans="1:11" x14ac:dyDescent="0.2">
      <c r="A109" s="357" t="s">
        <v>186</v>
      </c>
      <c r="B109" s="357" t="s">
        <v>86</v>
      </c>
      <c r="C109" s="358">
        <v>0</v>
      </c>
      <c r="D109" s="358">
        <v>0</v>
      </c>
      <c r="E109" s="358">
        <v>175739.32</v>
      </c>
      <c r="F109" s="358">
        <v>0</v>
      </c>
      <c r="G109" s="358">
        <v>175739.32</v>
      </c>
      <c r="H109" s="358">
        <v>0</v>
      </c>
      <c r="I109" s="358">
        <v>175739.32</v>
      </c>
      <c r="J109" s="358">
        <v>0</v>
      </c>
      <c r="K109" s="358">
        <v>175739.32</v>
      </c>
    </row>
    <row r="110" spans="1:11" x14ac:dyDescent="0.2">
      <c r="A110" s="284" t="s">
        <v>185</v>
      </c>
      <c r="B110" s="284" t="s">
        <v>143</v>
      </c>
      <c r="C110" s="285">
        <v>0</v>
      </c>
      <c r="D110" s="285">
        <v>0</v>
      </c>
      <c r="E110" s="285">
        <v>336.5</v>
      </c>
      <c r="F110" s="285">
        <v>0</v>
      </c>
      <c r="G110" s="285">
        <v>336.5</v>
      </c>
      <c r="H110" s="285">
        <v>0</v>
      </c>
      <c r="I110" s="285">
        <v>336.5</v>
      </c>
      <c r="J110" s="285">
        <v>0</v>
      </c>
      <c r="K110" s="285">
        <v>336.5</v>
      </c>
    </row>
    <row r="111" spans="1:11" x14ac:dyDescent="0.2">
      <c r="A111" s="284" t="s">
        <v>184</v>
      </c>
      <c r="B111" s="284" t="s">
        <v>828</v>
      </c>
      <c r="C111" s="285">
        <v>0</v>
      </c>
      <c r="D111" s="285">
        <v>0</v>
      </c>
      <c r="E111" s="285">
        <v>70</v>
      </c>
      <c r="F111" s="285">
        <v>0</v>
      </c>
      <c r="G111" s="285">
        <v>70</v>
      </c>
      <c r="H111" s="285">
        <v>0</v>
      </c>
      <c r="I111" s="285">
        <v>70</v>
      </c>
      <c r="J111" s="285">
        <v>0</v>
      </c>
      <c r="K111" s="285">
        <v>70</v>
      </c>
    </row>
    <row r="112" spans="1:11" x14ac:dyDescent="0.2">
      <c r="A112" s="319" t="s">
        <v>177</v>
      </c>
      <c r="B112" s="319" t="s">
        <v>176</v>
      </c>
      <c r="C112" s="320">
        <v>0</v>
      </c>
      <c r="D112" s="320">
        <v>0</v>
      </c>
      <c r="E112" s="320">
        <v>1533.73</v>
      </c>
      <c r="F112" s="320">
        <v>0</v>
      </c>
      <c r="G112" s="320">
        <v>1533.73</v>
      </c>
      <c r="H112" s="320">
        <v>0</v>
      </c>
      <c r="I112" s="320">
        <v>1533.73</v>
      </c>
      <c r="J112" s="320">
        <v>0</v>
      </c>
      <c r="K112" s="320">
        <v>1533.73</v>
      </c>
    </row>
    <row r="113" spans="1:11" x14ac:dyDescent="0.2">
      <c r="A113" s="319" t="s">
        <v>175</v>
      </c>
      <c r="B113" s="319" t="s">
        <v>174</v>
      </c>
      <c r="C113" s="320">
        <v>0</v>
      </c>
      <c r="D113" s="320">
        <v>0</v>
      </c>
      <c r="E113" s="320">
        <v>6268.48</v>
      </c>
      <c r="F113" s="320">
        <v>0</v>
      </c>
      <c r="G113" s="320">
        <v>6268.48</v>
      </c>
      <c r="H113" s="320">
        <v>0</v>
      </c>
      <c r="I113" s="320">
        <v>6268.48</v>
      </c>
      <c r="J113" s="320">
        <v>0</v>
      </c>
      <c r="K113" s="320">
        <v>6268.48</v>
      </c>
    </row>
    <row r="114" spans="1:11" x14ac:dyDescent="0.2">
      <c r="A114" s="319" t="s">
        <v>173</v>
      </c>
      <c r="B114" s="319" t="s">
        <v>172</v>
      </c>
      <c r="C114" s="320">
        <v>0</v>
      </c>
      <c r="D114" s="320">
        <v>0</v>
      </c>
      <c r="E114" s="320">
        <v>1177.0899999999999</v>
      </c>
      <c r="F114" s="320">
        <v>0</v>
      </c>
      <c r="G114" s="320">
        <v>1177.0899999999999</v>
      </c>
      <c r="H114" s="320">
        <v>0</v>
      </c>
      <c r="I114" s="320">
        <v>1177.0899999999999</v>
      </c>
      <c r="J114" s="320">
        <v>0</v>
      </c>
      <c r="K114" s="320">
        <v>1177.0899999999999</v>
      </c>
    </row>
    <row r="115" spans="1:11" x14ac:dyDescent="0.2">
      <c r="A115" s="319" t="s">
        <v>169</v>
      </c>
      <c r="B115" s="319" t="s">
        <v>168</v>
      </c>
      <c r="C115" s="320">
        <v>0</v>
      </c>
      <c r="D115" s="320">
        <v>0</v>
      </c>
      <c r="E115" s="320">
        <v>813.74</v>
      </c>
      <c r="F115" s="320">
        <v>0</v>
      </c>
      <c r="G115" s="320">
        <v>813.74</v>
      </c>
      <c r="H115" s="320">
        <v>0</v>
      </c>
      <c r="I115" s="320">
        <v>813.74</v>
      </c>
      <c r="J115" s="320">
        <v>0</v>
      </c>
      <c r="K115" s="320">
        <v>813.74</v>
      </c>
    </row>
    <row r="116" spans="1:11" x14ac:dyDescent="0.2">
      <c r="A116" s="143" t="s">
        <v>165</v>
      </c>
      <c r="B116" s="143" t="s">
        <v>164</v>
      </c>
      <c r="C116" s="144">
        <v>0</v>
      </c>
      <c r="D116" s="144">
        <v>0</v>
      </c>
      <c r="E116" s="144">
        <v>2513.66</v>
      </c>
      <c r="F116" s="144">
        <v>0</v>
      </c>
      <c r="G116" s="144">
        <v>2513.66</v>
      </c>
      <c r="H116" s="144">
        <v>0</v>
      </c>
      <c r="I116" s="144">
        <v>2513.66</v>
      </c>
      <c r="J116" s="144">
        <v>0</v>
      </c>
      <c r="K116" s="144">
        <v>2513.66</v>
      </c>
    </row>
    <row r="117" spans="1:11" x14ac:dyDescent="0.2">
      <c r="A117" s="282" t="s">
        <v>163</v>
      </c>
      <c r="B117" s="282" t="s">
        <v>162</v>
      </c>
      <c r="C117" s="283">
        <v>0</v>
      </c>
      <c r="D117" s="283">
        <v>0</v>
      </c>
      <c r="E117" s="283">
        <v>1510.04</v>
      </c>
      <c r="F117" s="283">
        <v>0</v>
      </c>
      <c r="G117" s="283">
        <v>1510.04</v>
      </c>
      <c r="H117" s="283">
        <v>0</v>
      </c>
      <c r="I117" s="283">
        <v>1510.04</v>
      </c>
      <c r="J117" s="283">
        <v>0</v>
      </c>
      <c r="K117" s="283">
        <v>1510.04</v>
      </c>
    </row>
    <row r="118" spans="1:11" x14ac:dyDescent="0.2">
      <c r="A118" s="183" t="s">
        <v>1193</v>
      </c>
      <c r="B118" s="183" t="s">
        <v>1194</v>
      </c>
      <c r="C118" s="184">
        <v>0</v>
      </c>
      <c r="D118" s="184">
        <v>0</v>
      </c>
      <c r="E118" s="184">
        <v>40</v>
      </c>
      <c r="F118" s="184">
        <v>0</v>
      </c>
      <c r="G118" s="184">
        <v>40</v>
      </c>
      <c r="H118" s="184">
        <v>0</v>
      </c>
      <c r="I118" s="184">
        <v>40</v>
      </c>
      <c r="J118" s="184">
        <v>0</v>
      </c>
      <c r="K118" s="184">
        <v>40</v>
      </c>
    </row>
    <row r="119" spans="1:11" x14ac:dyDescent="0.2">
      <c r="A119" s="183" t="s">
        <v>148</v>
      </c>
      <c r="B119" s="183" t="s">
        <v>147</v>
      </c>
      <c r="C119" s="184">
        <v>0</v>
      </c>
      <c r="D119" s="184">
        <v>0</v>
      </c>
      <c r="E119" s="184">
        <v>1682.67</v>
      </c>
      <c r="F119" s="184">
        <v>0</v>
      </c>
      <c r="G119" s="184">
        <v>1682.67</v>
      </c>
      <c r="H119" s="184">
        <v>0</v>
      </c>
      <c r="I119" s="184">
        <v>1682.67</v>
      </c>
      <c r="J119" s="184">
        <v>0</v>
      </c>
      <c r="K119" s="184">
        <v>1682.67</v>
      </c>
    </row>
    <row r="120" spans="1:11" x14ac:dyDescent="0.2">
      <c r="A120" s="183" t="s">
        <v>144</v>
      </c>
      <c r="B120" s="183" t="s">
        <v>143</v>
      </c>
      <c r="C120" s="184">
        <v>0</v>
      </c>
      <c r="D120" s="184">
        <v>0</v>
      </c>
      <c r="E120" s="184">
        <v>22.5</v>
      </c>
      <c r="F120" s="184">
        <v>0</v>
      </c>
      <c r="G120" s="184">
        <v>22.5</v>
      </c>
      <c r="H120" s="184">
        <v>0</v>
      </c>
      <c r="I120" s="184">
        <v>22.5</v>
      </c>
      <c r="J120" s="184">
        <v>0</v>
      </c>
      <c r="K120" s="184">
        <v>22.5</v>
      </c>
    </row>
    <row r="121" spans="1:11" x14ac:dyDescent="0.2">
      <c r="A121" s="183" t="s">
        <v>142</v>
      </c>
      <c r="B121" s="183" t="s">
        <v>1174</v>
      </c>
      <c r="C121" s="184">
        <v>0</v>
      </c>
      <c r="D121" s="184">
        <v>0</v>
      </c>
      <c r="E121" s="184">
        <v>2438361.62</v>
      </c>
      <c r="F121" s="184">
        <v>0</v>
      </c>
      <c r="G121" s="184">
        <v>2438361.62</v>
      </c>
      <c r="H121" s="184">
        <v>0</v>
      </c>
      <c r="I121" s="184">
        <v>2438361.62</v>
      </c>
      <c r="J121" s="184">
        <v>0</v>
      </c>
      <c r="K121" s="184">
        <v>2438361.62</v>
      </c>
    </row>
    <row r="122" spans="1:11" x14ac:dyDescent="0.2">
      <c r="A122" s="183" t="s">
        <v>456</v>
      </c>
      <c r="B122" s="183" t="s">
        <v>455</v>
      </c>
      <c r="C122" s="184">
        <v>0</v>
      </c>
      <c r="D122" s="184">
        <v>0</v>
      </c>
      <c r="E122" s="184">
        <v>0</v>
      </c>
      <c r="F122" s="184">
        <v>0</v>
      </c>
      <c r="G122" s="184">
        <v>0</v>
      </c>
      <c r="H122" s="184">
        <v>0</v>
      </c>
      <c r="I122" s="184">
        <v>0</v>
      </c>
      <c r="J122" s="184">
        <v>0</v>
      </c>
      <c r="K122" s="184">
        <v>0</v>
      </c>
    </row>
    <row r="123" spans="1:11" x14ac:dyDescent="0.2">
      <c r="A123" s="183" t="s">
        <v>136</v>
      </c>
      <c r="B123" s="183" t="s">
        <v>830</v>
      </c>
      <c r="C123" s="184">
        <v>0</v>
      </c>
      <c r="D123" s="184">
        <v>0</v>
      </c>
      <c r="E123" s="184">
        <v>70373.22</v>
      </c>
      <c r="F123" s="184">
        <v>0</v>
      </c>
      <c r="G123" s="184">
        <v>70373.22</v>
      </c>
      <c r="H123" s="184">
        <v>0</v>
      </c>
      <c r="I123" s="184">
        <v>70373.22</v>
      </c>
      <c r="J123" s="184">
        <v>0</v>
      </c>
      <c r="K123" s="184">
        <v>70373.22</v>
      </c>
    </row>
    <row r="124" spans="1:11" x14ac:dyDescent="0.2">
      <c r="A124" s="183" t="s">
        <v>831</v>
      </c>
      <c r="B124" s="183" t="s">
        <v>832</v>
      </c>
      <c r="C124" s="184">
        <v>0</v>
      </c>
      <c r="D124" s="184">
        <v>0</v>
      </c>
      <c r="E124" s="184">
        <v>12637.95</v>
      </c>
      <c r="F124" s="184">
        <v>0</v>
      </c>
      <c r="G124" s="184">
        <v>12637.95</v>
      </c>
      <c r="H124" s="184">
        <v>0</v>
      </c>
      <c r="I124" s="184">
        <v>12637.95</v>
      </c>
      <c r="J124" s="184">
        <v>0</v>
      </c>
      <c r="K124" s="184">
        <v>12637.95</v>
      </c>
    </row>
    <row r="125" spans="1:11" ht="14.25" x14ac:dyDescent="0.2">
      <c r="A125" s="567" t="s">
        <v>846</v>
      </c>
      <c r="B125" s="567"/>
      <c r="C125" s="121">
        <v>0</v>
      </c>
      <c r="D125" s="121">
        <v>0</v>
      </c>
      <c r="E125" s="121">
        <v>5558972.0099999998</v>
      </c>
      <c r="F125" s="121">
        <v>0</v>
      </c>
      <c r="G125" s="121">
        <v>5558972.0099999998</v>
      </c>
      <c r="H125" s="121">
        <v>0</v>
      </c>
      <c r="I125" s="121">
        <v>5558972.0099999998</v>
      </c>
      <c r="J125" s="121">
        <v>0</v>
      </c>
      <c r="K125" s="121">
        <v>5558972.0099999998</v>
      </c>
    </row>
    <row r="126" spans="1:11" x14ac:dyDescent="0.2">
      <c r="A126" s="563"/>
      <c r="B126" s="563"/>
      <c r="C126" s="563"/>
      <c r="D126" s="563"/>
      <c r="E126" s="563"/>
      <c r="F126" s="563"/>
      <c r="G126" s="563"/>
      <c r="H126" s="563"/>
      <c r="I126" s="563"/>
      <c r="J126" s="563"/>
      <c r="K126" s="563"/>
    </row>
  </sheetData>
  <sheetProtection selectLockedCells="1" selectUnlockedCells="1"/>
  <mergeCells count="16">
    <mergeCell ref="A8:K8"/>
    <mergeCell ref="A1:K1"/>
    <mergeCell ref="A9:K9"/>
    <mergeCell ref="C10:D10"/>
    <mergeCell ref="E10:F10"/>
    <mergeCell ref="G10:H10"/>
    <mergeCell ref="I10:J10"/>
    <mergeCell ref="A125:B125"/>
    <mergeCell ref="A126:K126"/>
    <mergeCell ref="A26:B26"/>
    <mergeCell ref="A27:K27"/>
    <mergeCell ref="A28:K28"/>
    <mergeCell ref="C29:D29"/>
    <mergeCell ref="E29:F29"/>
    <mergeCell ref="G29:H29"/>
    <mergeCell ref="I29:J29"/>
  </mergeCells>
  <pageMargins left="0.27777777777777779" right="0.27777777777777779" top="1.3444444444444446" bottom="0.66805555555555562" header="0.55694444444444446" footer="0.55694444444444446"/>
  <pageSetup paperSize="9" scale="77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30.11.2019  -   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2"/>
  <sheetViews>
    <sheetView showGridLines="0" topLeftCell="A160" zoomScaleNormal="100" workbookViewId="0">
      <selection activeCell="M171" sqref="M171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0" width="13.140625" style="115" customWidth="1"/>
    <col min="11" max="11" width="13.7109375" style="115" bestFit="1" customWidth="1"/>
    <col min="12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353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353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353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353" t="s">
        <v>1242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353" t="s">
        <v>1243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2">
      <c r="A7" s="565" t="s">
        <v>771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</row>
    <row r="8" spans="1:11" ht="12.75" customHeight="1" x14ac:dyDescent="0.2">
      <c r="A8" s="354" t="s">
        <v>772</v>
      </c>
      <c r="B8" s="354" t="s">
        <v>773</v>
      </c>
      <c r="C8" s="566" t="s">
        <v>774</v>
      </c>
      <c r="D8" s="566"/>
      <c r="E8" s="566" t="s">
        <v>775</v>
      </c>
      <c r="F8" s="566"/>
      <c r="G8" s="566" t="s">
        <v>776</v>
      </c>
      <c r="H8" s="566"/>
      <c r="I8" s="566" t="s">
        <v>777</v>
      </c>
      <c r="J8" s="566"/>
      <c r="K8" s="354" t="s">
        <v>778</v>
      </c>
    </row>
    <row r="9" spans="1:11" x14ac:dyDescent="0.2">
      <c r="A9" s="119" t="s">
        <v>868</v>
      </c>
      <c r="B9" s="119" t="s">
        <v>869</v>
      </c>
      <c r="C9" s="120">
        <v>9007.26</v>
      </c>
      <c r="D9" s="120">
        <v>0</v>
      </c>
      <c r="E9" s="120">
        <v>0</v>
      </c>
      <c r="F9" s="120">
        <v>0</v>
      </c>
      <c r="G9" s="120">
        <v>9007.26</v>
      </c>
      <c r="H9" s="120">
        <v>0</v>
      </c>
      <c r="I9" s="120">
        <v>9007.26</v>
      </c>
      <c r="J9" s="120">
        <v>0</v>
      </c>
      <c r="K9" s="120">
        <v>9007.26</v>
      </c>
    </row>
    <row r="10" spans="1:11" x14ac:dyDescent="0.2">
      <c r="A10" s="119" t="s">
        <v>870</v>
      </c>
      <c r="B10" s="119" t="s">
        <v>871</v>
      </c>
      <c r="C10" s="120">
        <v>264584.46999999997</v>
      </c>
      <c r="D10" s="120">
        <v>0</v>
      </c>
      <c r="E10" s="120">
        <v>2056.25</v>
      </c>
      <c r="F10" s="120">
        <v>0</v>
      </c>
      <c r="G10" s="120">
        <v>266640.71999999997</v>
      </c>
      <c r="H10" s="120">
        <v>0</v>
      </c>
      <c r="I10" s="120">
        <v>266640.71999999997</v>
      </c>
      <c r="J10" s="120">
        <v>0</v>
      </c>
      <c r="K10" s="120">
        <v>266640.71999999997</v>
      </c>
    </row>
    <row r="11" spans="1:11" x14ac:dyDescent="0.2">
      <c r="A11" s="119" t="s">
        <v>872</v>
      </c>
      <c r="B11" s="119" t="s">
        <v>873</v>
      </c>
      <c r="C11" s="120">
        <v>0</v>
      </c>
      <c r="D11" s="120">
        <v>240868.97</v>
      </c>
      <c r="E11" s="120">
        <v>0</v>
      </c>
      <c r="F11" s="120">
        <v>0</v>
      </c>
      <c r="G11" s="120">
        <v>0</v>
      </c>
      <c r="H11" s="120">
        <v>240868.97</v>
      </c>
      <c r="I11" s="120">
        <v>0</v>
      </c>
      <c r="J11" s="120">
        <v>240868.97</v>
      </c>
      <c r="K11" s="120">
        <v>-240868.97</v>
      </c>
    </row>
    <row r="12" spans="1:11" x14ac:dyDescent="0.2">
      <c r="A12" s="119" t="s">
        <v>874</v>
      </c>
      <c r="B12" s="119" t="s">
        <v>875</v>
      </c>
      <c r="C12" s="120">
        <v>2814000</v>
      </c>
      <c r="D12" s="120">
        <v>0</v>
      </c>
      <c r="E12" s="120">
        <v>32660</v>
      </c>
      <c r="F12" s="120">
        <v>0</v>
      </c>
      <c r="G12" s="120">
        <v>2846660</v>
      </c>
      <c r="H12" s="120">
        <v>0</v>
      </c>
      <c r="I12" s="120">
        <v>2846660</v>
      </c>
      <c r="J12" s="120">
        <v>0</v>
      </c>
      <c r="K12" s="120">
        <v>2846660</v>
      </c>
    </row>
    <row r="13" spans="1:11" x14ac:dyDescent="0.2">
      <c r="A13" s="119" t="s">
        <v>876</v>
      </c>
      <c r="B13" s="119" t="s">
        <v>15</v>
      </c>
      <c r="C13" s="120">
        <v>16168.75</v>
      </c>
      <c r="D13" s="120">
        <v>0</v>
      </c>
      <c r="E13" s="120">
        <v>0</v>
      </c>
      <c r="F13" s="120">
        <v>0</v>
      </c>
      <c r="G13" s="120">
        <v>16168.75</v>
      </c>
      <c r="H13" s="120">
        <v>0</v>
      </c>
      <c r="I13" s="120">
        <v>16168.75</v>
      </c>
      <c r="J13" s="120">
        <v>0</v>
      </c>
      <c r="K13" s="120">
        <v>16168.75</v>
      </c>
    </row>
    <row r="14" spans="1:11" x14ac:dyDescent="0.2">
      <c r="A14" s="119" t="s">
        <v>877</v>
      </c>
      <c r="B14" s="119" t="s">
        <v>878</v>
      </c>
      <c r="C14" s="120">
        <v>990213.4</v>
      </c>
      <c r="D14" s="120">
        <v>0</v>
      </c>
      <c r="E14" s="120">
        <v>11018.75</v>
      </c>
      <c r="F14" s="120">
        <v>0</v>
      </c>
      <c r="G14" s="120">
        <v>1001232.15</v>
      </c>
      <c r="H14" s="120">
        <v>0</v>
      </c>
      <c r="I14" s="120">
        <v>1001232.15</v>
      </c>
      <c r="J14" s="120">
        <v>0</v>
      </c>
      <c r="K14" s="120">
        <v>1001232.15</v>
      </c>
    </row>
    <row r="15" spans="1:11" x14ac:dyDescent="0.2">
      <c r="A15" s="119" t="s">
        <v>879</v>
      </c>
      <c r="B15" s="119" t="s">
        <v>880</v>
      </c>
      <c r="C15" s="120">
        <v>4273</v>
      </c>
      <c r="D15" s="120">
        <v>0</v>
      </c>
      <c r="E15" s="120">
        <v>0</v>
      </c>
      <c r="F15" s="120">
        <v>0</v>
      </c>
      <c r="G15" s="120">
        <v>4273</v>
      </c>
      <c r="H15" s="120">
        <v>0</v>
      </c>
      <c r="I15" s="120">
        <v>4273</v>
      </c>
      <c r="J15" s="120">
        <v>0</v>
      </c>
      <c r="K15" s="120">
        <v>4273</v>
      </c>
    </row>
    <row r="16" spans="1:11" x14ac:dyDescent="0.2">
      <c r="A16" s="119" t="s">
        <v>881</v>
      </c>
      <c r="B16" s="119" t="s">
        <v>882</v>
      </c>
      <c r="C16" s="120">
        <v>55340.1</v>
      </c>
      <c r="D16" s="120">
        <v>0</v>
      </c>
      <c r="E16" s="120">
        <v>0</v>
      </c>
      <c r="F16" s="120">
        <v>0</v>
      </c>
      <c r="G16" s="120">
        <v>55340.1</v>
      </c>
      <c r="H16" s="120">
        <v>0</v>
      </c>
      <c r="I16" s="120">
        <v>55340.1</v>
      </c>
      <c r="J16" s="120">
        <v>0</v>
      </c>
      <c r="K16" s="120">
        <v>55340.1</v>
      </c>
    </row>
    <row r="17" spans="1:11" x14ac:dyDescent="0.2">
      <c r="A17" s="119" t="s">
        <v>883</v>
      </c>
      <c r="B17" s="119" t="s">
        <v>884</v>
      </c>
      <c r="C17" s="120">
        <v>901145.71</v>
      </c>
      <c r="D17" s="120">
        <v>0</v>
      </c>
      <c r="E17" s="120">
        <v>3650</v>
      </c>
      <c r="F17" s="120">
        <v>0</v>
      </c>
      <c r="G17" s="120">
        <v>904795.71</v>
      </c>
      <c r="H17" s="120">
        <v>0</v>
      </c>
      <c r="I17" s="120">
        <v>904795.71</v>
      </c>
      <c r="J17" s="120">
        <v>0</v>
      </c>
      <c r="K17" s="120">
        <v>904795.71</v>
      </c>
    </row>
    <row r="18" spans="1:11" x14ac:dyDescent="0.2">
      <c r="A18" s="119" t="s">
        <v>885</v>
      </c>
      <c r="B18" s="119" t="s">
        <v>886</v>
      </c>
      <c r="C18" s="120">
        <v>1451362.4</v>
      </c>
      <c r="D18" s="120">
        <v>0</v>
      </c>
      <c r="E18" s="120">
        <v>0</v>
      </c>
      <c r="F18" s="120">
        <v>0</v>
      </c>
      <c r="G18" s="120">
        <v>1451362.4</v>
      </c>
      <c r="H18" s="120">
        <v>0</v>
      </c>
      <c r="I18" s="120">
        <v>1451362.4</v>
      </c>
      <c r="J18" s="120">
        <v>0</v>
      </c>
      <c r="K18" s="120">
        <v>1451362.4</v>
      </c>
    </row>
    <row r="19" spans="1:11" x14ac:dyDescent="0.2">
      <c r="A19" s="119" t="s">
        <v>887</v>
      </c>
      <c r="B19" s="119" t="s">
        <v>888</v>
      </c>
      <c r="C19" s="120">
        <v>121274.23</v>
      </c>
      <c r="D19" s="120">
        <v>0</v>
      </c>
      <c r="E19" s="120">
        <v>0</v>
      </c>
      <c r="F19" s="120">
        <v>0</v>
      </c>
      <c r="G19" s="120">
        <v>121274.23</v>
      </c>
      <c r="H19" s="120">
        <v>0</v>
      </c>
      <c r="I19" s="120">
        <v>121274.23</v>
      </c>
      <c r="J19" s="120">
        <v>0</v>
      </c>
      <c r="K19" s="120">
        <v>121274.23</v>
      </c>
    </row>
    <row r="20" spans="1:11" x14ac:dyDescent="0.2">
      <c r="A20" s="119" t="s">
        <v>889</v>
      </c>
      <c r="B20" s="119" t="s">
        <v>890</v>
      </c>
      <c r="C20" s="120">
        <v>11244</v>
      </c>
      <c r="D20" s="120">
        <v>0</v>
      </c>
      <c r="E20" s="120">
        <v>0</v>
      </c>
      <c r="F20" s="120">
        <v>0</v>
      </c>
      <c r="G20" s="120">
        <v>11244</v>
      </c>
      <c r="H20" s="120">
        <v>0</v>
      </c>
      <c r="I20" s="120">
        <v>11244</v>
      </c>
      <c r="J20" s="120">
        <v>0</v>
      </c>
      <c r="K20" s="120">
        <v>11244</v>
      </c>
    </row>
    <row r="21" spans="1:11" x14ac:dyDescent="0.2">
      <c r="A21" s="119" t="s">
        <v>891</v>
      </c>
      <c r="B21" s="119" t="s">
        <v>892</v>
      </c>
      <c r="C21" s="120">
        <v>804.53</v>
      </c>
      <c r="D21" s="120">
        <v>0</v>
      </c>
      <c r="E21" s="120">
        <v>0</v>
      </c>
      <c r="F21" s="120">
        <v>0</v>
      </c>
      <c r="G21" s="120">
        <v>804.53</v>
      </c>
      <c r="H21" s="120">
        <v>0</v>
      </c>
      <c r="I21" s="120">
        <v>804.53</v>
      </c>
      <c r="J21" s="120">
        <v>0</v>
      </c>
      <c r="K21" s="120">
        <v>804.53</v>
      </c>
    </row>
    <row r="22" spans="1:11" x14ac:dyDescent="0.2">
      <c r="A22" s="119" t="s">
        <v>893</v>
      </c>
      <c r="B22" s="119" t="s">
        <v>894</v>
      </c>
      <c r="C22" s="120">
        <v>275421.37</v>
      </c>
      <c r="D22" s="120">
        <v>0</v>
      </c>
      <c r="E22" s="120">
        <v>0</v>
      </c>
      <c r="F22" s="120">
        <v>0</v>
      </c>
      <c r="G22" s="120">
        <v>275421.37</v>
      </c>
      <c r="H22" s="120">
        <v>0</v>
      </c>
      <c r="I22" s="120">
        <v>275421.37</v>
      </c>
      <c r="J22" s="120">
        <v>0</v>
      </c>
      <c r="K22" s="120">
        <v>275421.37</v>
      </c>
    </row>
    <row r="23" spans="1:11" x14ac:dyDescent="0.2">
      <c r="A23" s="119" t="s">
        <v>895</v>
      </c>
      <c r="B23" s="119" t="s">
        <v>896</v>
      </c>
      <c r="C23" s="120">
        <v>287336.89</v>
      </c>
      <c r="D23" s="120">
        <v>0</v>
      </c>
      <c r="E23" s="120">
        <v>0</v>
      </c>
      <c r="F23" s="120">
        <v>0</v>
      </c>
      <c r="G23" s="120">
        <v>287336.89</v>
      </c>
      <c r="H23" s="120">
        <v>0</v>
      </c>
      <c r="I23" s="120">
        <v>287336.89</v>
      </c>
      <c r="J23" s="120">
        <v>0</v>
      </c>
      <c r="K23" s="120">
        <v>287336.89</v>
      </c>
    </row>
    <row r="24" spans="1:11" x14ac:dyDescent="0.2">
      <c r="A24" s="119" t="s">
        <v>897</v>
      </c>
      <c r="B24" s="119" t="s">
        <v>898</v>
      </c>
      <c r="C24" s="120">
        <v>11243.05</v>
      </c>
      <c r="D24" s="120">
        <v>0</v>
      </c>
      <c r="E24" s="120">
        <v>0</v>
      </c>
      <c r="F24" s="120">
        <v>0</v>
      </c>
      <c r="G24" s="120">
        <v>11243.05</v>
      </c>
      <c r="H24" s="120">
        <v>0</v>
      </c>
      <c r="I24" s="120">
        <v>11243.05</v>
      </c>
      <c r="J24" s="120">
        <v>0</v>
      </c>
      <c r="K24" s="120">
        <v>11243.05</v>
      </c>
    </row>
    <row r="25" spans="1:11" x14ac:dyDescent="0.2">
      <c r="A25" s="119" t="s">
        <v>899</v>
      </c>
      <c r="B25" s="119" t="s">
        <v>900</v>
      </c>
      <c r="C25" s="120">
        <v>500155.35</v>
      </c>
      <c r="D25" s="120">
        <v>0</v>
      </c>
      <c r="E25" s="120">
        <v>0</v>
      </c>
      <c r="F25" s="120">
        <v>0</v>
      </c>
      <c r="G25" s="120">
        <v>500155.35</v>
      </c>
      <c r="H25" s="120">
        <v>0</v>
      </c>
      <c r="I25" s="120">
        <v>500155.35</v>
      </c>
      <c r="J25" s="120">
        <v>0</v>
      </c>
      <c r="K25" s="120">
        <v>500155.35</v>
      </c>
    </row>
    <row r="26" spans="1:11" x14ac:dyDescent="0.2">
      <c r="A26" s="119" t="s">
        <v>901</v>
      </c>
      <c r="B26" s="119" t="s">
        <v>120</v>
      </c>
      <c r="C26" s="120">
        <v>1612974.39</v>
      </c>
      <c r="D26" s="120">
        <v>0</v>
      </c>
      <c r="E26" s="120">
        <v>0</v>
      </c>
      <c r="F26" s="120">
        <v>0</v>
      </c>
      <c r="G26" s="120">
        <v>1612974.39</v>
      </c>
      <c r="H26" s="120">
        <v>0</v>
      </c>
      <c r="I26" s="120">
        <v>1612974.39</v>
      </c>
      <c r="J26" s="120">
        <v>0</v>
      </c>
      <c r="K26" s="120">
        <v>1612974.39</v>
      </c>
    </row>
    <row r="27" spans="1:11" x14ac:dyDescent="0.2">
      <c r="A27" s="119" t="s">
        <v>902</v>
      </c>
      <c r="B27" s="119" t="s">
        <v>903</v>
      </c>
      <c r="C27" s="120">
        <v>0</v>
      </c>
      <c r="D27" s="120">
        <v>625110</v>
      </c>
      <c r="E27" s="120">
        <v>0</v>
      </c>
      <c r="F27" s="120">
        <v>0</v>
      </c>
      <c r="G27" s="120">
        <v>0</v>
      </c>
      <c r="H27" s="120">
        <v>625110</v>
      </c>
      <c r="I27" s="120">
        <v>0</v>
      </c>
      <c r="J27" s="120">
        <v>625110</v>
      </c>
      <c r="K27" s="120">
        <v>-625110</v>
      </c>
    </row>
    <row r="28" spans="1:11" x14ac:dyDescent="0.2">
      <c r="A28" s="119" t="s">
        <v>904</v>
      </c>
      <c r="B28" s="119" t="s">
        <v>905</v>
      </c>
      <c r="C28" s="120">
        <v>0</v>
      </c>
      <c r="D28" s="120">
        <v>3815059.18</v>
      </c>
      <c r="E28" s="120">
        <v>0</v>
      </c>
      <c r="F28" s="120">
        <v>0</v>
      </c>
      <c r="G28" s="120">
        <v>0</v>
      </c>
      <c r="H28" s="120">
        <v>3815059.18</v>
      </c>
      <c r="I28" s="120">
        <v>0</v>
      </c>
      <c r="J28" s="120">
        <v>3815059.18</v>
      </c>
      <c r="K28" s="120">
        <v>-3815059.18</v>
      </c>
    </row>
    <row r="29" spans="1:11" x14ac:dyDescent="0.2">
      <c r="A29" s="119" t="s">
        <v>906</v>
      </c>
      <c r="B29" s="119" t="s">
        <v>907</v>
      </c>
      <c r="C29" s="120">
        <v>0</v>
      </c>
      <c r="D29" s="120">
        <v>1603986.12</v>
      </c>
      <c r="E29" s="120">
        <v>0</v>
      </c>
      <c r="F29" s="120">
        <v>0</v>
      </c>
      <c r="G29" s="120">
        <v>0</v>
      </c>
      <c r="H29" s="120">
        <v>1603986.12</v>
      </c>
      <c r="I29" s="120">
        <v>0</v>
      </c>
      <c r="J29" s="120">
        <v>1603986.12</v>
      </c>
      <c r="K29" s="120">
        <v>-1603986.12</v>
      </c>
    </row>
    <row r="30" spans="1:11" x14ac:dyDescent="0.2">
      <c r="A30" s="119" t="s">
        <v>908</v>
      </c>
      <c r="B30" s="119" t="s">
        <v>909</v>
      </c>
      <c r="C30" s="120">
        <v>81589.39</v>
      </c>
      <c r="D30" s="120">
        <v>0</v>
      </c>
      <c r="E30" s="120">
        <v>5112.2299999999996</v>
      </c>
      <c r="F30" s="120">
        <v>0</v>
      </c>
      <c r="G30" s="120">
        <v>86701.62</v>
      </c>
      <c r="H30" s="120">
        <v>0</v>
      </c>
      <c r="I30" s="120">
        <v>86701.62</v>
      </c>
      <c r="J30" s="120">
        <v>0</v>
      </c>
      <c r="K30" s="120">
        <v>86701.62</v>
      </c>
    </row>
    <row r="31" spans="1:11" x14ac:dyDescent="0.2">
      <c r="A31" s="119" t="s">
        <v>910</v>
      </c>
      <c r="B31" s="119" t="s">
        <v>911</v>
      </c>
      <c r="C31" s="120">
        <v>0</v>
      </c>
      <c r="D31" s="120">
        <v>81589.39</v>
      </c>
      <c r="E31" s="120">
        <v>0</v>
      </c>
      <c r="F31" s="120">
        <v>5112.2299999999996</v>
      </c>
      <c r="G31" s="120">
        <v>0</v>
      </c>
      <c r="H31" s="120">
        <v>86701.62</v>
      </c>
      <c r="I31" s="120">
        <v>0</v>
      </c>
      <c r="J31" s="120">
        <v>86701.62</v>
      </c>
      <c r="K31" s="120">
        <v>-86701.62</v>
      </c>
    </row>
    <row r="32" spans="1:11" x14ac:dyDescent="0.2">
      <c r="A32" s="119" t="s">
        <v>912</v>
      </c>
      <c r="B32" s="119" t="s">
        <v>913</v>
      </c>
      <c r="C32" s="120">
        <v>644519.74</v>
      </c>
      <c r="D32" s="120">
        <v>0</v>
      </c>
      <c r="E32" s="120">
        <v>0</v>
      </c>
      <c r="F32" s="120">
        <v>0</v>
      </c>
      <c r="G32" s="120">
        <v>644519.74</v>
      </c>
      <c r="H32" s="120">
        <v>0</v>
      </c>
      <c r="I32" s="120">
        <v>644519.74</v>
      </c>
      <c r="J32" s="120">
        <v>0</v>
      </c>
      <c r="K32" s="120">
        <v>644519.74</v>
      </c>
    </row>
    <row r="33" spans="1:11" ht="14.25" x14ac:dyDescent="0.2">
      <c r="A33" s="567" t="s">
        <v>914</v>
      </c>
      <c r="B33" s="567"/>
      <c r="C33" s="121">
        <v>10052658.029999999</v>
      </c>
      <c r="D33" s="121">
        <v>6366613.6600000001</v>
      </c>
      <c r="E33" s="121">
        <v>54497.23</v>
      </c>
      <c r="F33" s="121">
        <v>5112.2299999999996</v>
      </c>
      <c r="G33" s="121">
        <v>10107155.26</v>
      </c>
      <c r="H33" s="121">
        <v>6371725.8899999997</v>
      </c>
      <c r="I33" s="121">
        <v>10107155.26</v>
      </c>
      <c r="J33" s="121">
        <v>6371725.8899999997</v>
      </c>
      <c r="K33" s="121">
        <v>3735429.37</v>
      </c>
    </row>
    <row r="34" spans="1:11" x14ac:dyDescent="0.2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</row>
    <row r="35" spans="1:11" x14ac:dyDescent="0.2">
      <c r="A35" s="565" t="s">
        <v>771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2.75" customHeight="1" x14ac:dyDescent="0.2">
      <c r="A36" s="354" t="s">
        <v>772</v>
      </c>
      <c r="B36" s="354" t="s">
        <v>773</v>
      </c>
      <c r="C36" s="566" t="s">
        <v>774</v>
      </c>
      <c r="D36" s="566"/>
      <c r="E36" s="566" t="s">
        <v>775</v>
      </c>
      <c r="F36" s="566"/>
      <c r="G36" s="566" t="s">
        <v>776</v>
      </c>
      <c r="H36" s="566"/>
      <c r="I36" s="566" t="s">
        <v>777</v>
      </c>
      <c r="J36" s="566"/>
      <c r="K36" s="354" t="s">
        <v>778</v>
      </c>
    </row>
    <row r="37" spans="1:11" x14ac:dyDescent="0.2">
      <c r="A37" s="119" t="s">
        <v>915</v>
      </c>
      <c r="B37" s="119" t="s">
        <v>916</v>
      </c>
      <c r="C37" s="120">
        <v>133052260.3</v>
      </c>
      <c r="D37" s="120">
        <v>0</v>
      </c>
      <c r="E37" s="120">
        <v>5623908245.5699997</v>
      </c>
      <c r="F37" s="120">
        <v>4917493538.8400002</v>
      </c>
      <c r="G37" s="120">
        <v>5756960505.8699999</v>
      </c>
      <c r="H37" s="120">
        <v>4917493538.8400002</v>
      </c>
      <c r="I37" s="120">
        <v>839466967.02999997</v>
      </c>
      <c r="J37" s="120">
        <v>0</v>
      </c>
      <c r="K37" s="120">
        <v>839466967.02999997</v>
      </c>
    </row>
    <row r="38" spans="1:11" x14ac:dyDescent="0.2">
      <c r="A38" s="119" t="s">
        <v>917</v>
      </c>
      <c r="B38" s="119" t="s">
        <v>918</v>
      </c>
      <c r="C38" s="120">
        <v>66544.33</v>
      </c>
      <c r="D38" s="120">
        <v>0</v>
      </c>
      <c r="E38" s="120">
        <v>0</v>
      </c>
      <c r="F38" s="120">
        <v>0</v>
      </c>
      <c r="G38" s="120">
        <v>66544.33</v>
      </c>
      <c r="H38" s="120">
        <v>0</v>
      </c>
      <c r="I38" s="120">
        <v>66544.33</v>
      </c>
      <c r="J38" s="120">
        <v>0</v>
      </c>
      <c r="K38" s="120">
        <v>66544.33</v>
      </c>
    </row>
    <row r="39" spans="1:11" x14ac:dyDescent="0.2">
      <c r="A39" s="119" t="s">
        <v>919</v>
      </c>
      <c r="B39" s="119" t="s">
        <v>920</v>
      </c>
      <c r="C39" s="120">
        <v>240021.53</v>
      </c>
      <c r="D39" s="120">
        <v>0</v>
      </c>
      <c r="E39" s="120">
        <v>0</v>
      </c>
      <c r="F39" s="120">
        <v>0</v>
      </c>
      <c r="G39" s="120">
        <v>240021.53</v>
      </c>
      <c r="H39" s="120">
        <v>0</v>
      </c>
      <c r="I39" s="120">
        <v>240021.53</v>
      </c>
      <c r="J39" s="120">
        <v>0</v>
      </c>
      <c r="K39" s="120">
        <v>240021.53</v>
      </c>
    </row>
    <row r="40" spans="1:11" x14ac:dyDescent="0.2">
      <c r="A40" s="119" t="s">
        <v>921</v>
      </c>
      <c r="B40" s="119" t="s">
        <v>922</v>
      </c>
      <c r="C40" s="120">
        <v>177999.67</v>
      </c>
      <c r="D40" s="120">
        <v>0</v>
      </c>
      <c r="E40" s="120">
        <v>0</v>
      </c>
      <c r="F40" s="120">
        <v>0</v>
      </c>
      <c r="G40" s="120">
        <v>177999.67</v>
      </c>
      <c r="H40" s="120">
        <v>0</v>
      </c>
      <c r="I40" s="120">
        <v>177999.67</v>
      </c>
      <c r="J40" s="120">
        <v>0</v>
      </c>
      <c r="K40" s="120">
        <v>177999.67</v>
      </c>
    </row>
    <row r="41" spans="1:11" x14ac:dyDescent="0.2">
      <c r="A41" s="119" t="s">
        <v>923</v>
      </c>
      <c r="B41" s="119" t="s">
        <v>924</v>
      </c>
      <c r="C41" s="120">
        <v>2222915.59</v>
      </c>
      <c r="D41" s="120">
        <v>0</v>
      </c>
      <c r="E41" s="120">
        <v>0</v>
      </c>
      <c r="F41" s="120">
        <v>808186.12</v>
      </c>
      <c r="G41" s="120">
        <v>2222915.59</v>
      </c>
      <c r="H41" s="120">
        <v>808186.12</v>
      </c>
      <c r="I41" s="120">
        <v>1414729.47</v>
      </c>
      <c r="J41" s="120">
        <v>0</v>
      </c>
      <c r="K41" s="120">
        <v>1414729.47</v>
      </c>
    </row>
    <row r="42" spans="1:11" x14ac:dyDescent="0.2">
      <c r="A42" s="119" t="s">
        <v>925</v>
      </c>
      <c r="B42" s="119" t="s">
        <v>926</v>
      </c>
      <c r="C42" s="120">
        <v>196.54</v>
      </c>
      <c r="D42" s="120">
        <v>0</v>
      </c>
      <c r="E42" s="120">
        <v>0</v>
      </c>
      <c r="F42" s="120">
        <v>0</v>
      </c>
      <c r="G42" s="120">
        <v>196.54</v>
      </c>
      <c r="H42" s="120">
        <v>0</v>
      </c>
      <c r="I42" s="120">
        <v>196.54</v>
      </c>
      <c r="J42" s="120">
        <v>0</v>
      </c>
      <c r="K42" s="120">
        <v>196.54</v>
      </c>
    </row>
    <row r="43" spans="1:11" x14ac:dyDescent="0.2">
      <c r="A43" s="119" t="s">
        <v>927</v>
      </c>
      <c r="B43" s="119" t="s">
        <v>928</v>
      </c>
      <c r="C43" s="120">
        <v>400701.88</v>
      </c>
      <c r="D43" s="120">
        <v>0</v>
      </c>
      <c r="E43" s="120">
        <v>11072599.800000001</v>
      </c>
      <c r="F43" s="120">
        <v>9166894.6199999992</v>
      </c>
      <c r="G43" s="120">
        <v>11473301.68</v>
      </c>
      <c r="H43" s="120">
        <v>9166894.6199999992</v>
      </c>
      <c r="I43" s="120">
        <v>2306407.06</v>
      </c>
      <c r="J43" s="120">
        <v>0</v>
      </c>
      <c r="K43" s="120">
        <v>2306407.06</v>
      </c>
    </row>
    <row r="44" spans="1:11" x14ac:dyDescent="0.2">
      <c r="A44" s="119" t="s">
        <v>929</v>
      </c>
      <c r="B44" s="119" t="s">
        <v>930</v>
      </c>
      <c r="C44" s="120">
        <v>6821896.6900000004</v>
      </c>
      <c r="D44" s="120">
        <v>0</v>
      </c>
      <c r="E44" s="120">
        <v>28580127.600000001</v>
      </c>
      <c r="F44" s="120">
        <v>10076707.33</v>
      </c>
      <c r="G44" s="120">
        <v>35402024.289999999</v>
      </c>
      <c r="H44" s="120">
        <v>10076707.33</v>
      </c>
      <c r="I44" s="120">
        <v>25325316.960000001</v>
      </c>
      <c r="J44" s="120">
        <v>0</v>
      </c>
      <c r="K44" s="120">
        <v>25325316.960000001</v>
      </c>
    </row>
    <row r="45" spans="1:11" x14ac:dyDescent="0.2">
      <c r="A45" s="119" t="s">
        <v>931</v>
      </c>
      <c r="B45" s="119" t="s">
        <v>932</v>
      </c>
      <c r="C45" s="120">
        <v>15195251.09</v>
      </c>
      <c r="D45" s="120">
        <v>0</v>
      </c>
      <c r="E45" s="120">
        <v>24244.47</v>
      </c>
      <c r="F45" s="120">
        <v>218122.39</v>
      </c>
      <c r="G45" s="120">
        <v>15219495.560000001</v>
      </c>
      <c r="H45" s="120">
        <v>218122.39</v>
      </c>
      <c r="I45" s="120">
        <v>15001373.17</v>
      </c>
      <c r="J45" s="120">
        <v>0</v>
      </c>
      <c r="K45" s="120">
        <v>15001373.17</v>
      </c>
    </row>
    <row r="46" spans="1:11" x14ac:dyDescent="0.2">
      <c r="A46" s="119" t="s">
        <v>933</v>
      </c>
      <c r="B46" s="119" t="s">
        <v>934</v>
      </c>
      <c r="C46" s="120">
        <v>0</v>
      </c>
      <c r="D46" s="120">
        <v>0</v>
      </c>
      <c r="E46" s="120">
        <v>3275.06</v>
      </c>
      <c r="F46" s="120">
        <v>3275.06</v>
      </c>
      <c r="G46" s="120">
        <v>3275.06</v>
      </c>
      <c r="H46" s="120">
        <v>3275.06</v>
      </c>
      <c r="I46" s="120">
        <v>0</v>
      </c>
      <c r="J46" s="120">
        <v>0</v>
      </c>
      <c r="K46" s="120">
        <v>0</v>
      </c>
    </row>
    <row r="47" spans="1:11" x14ac:dyDescent="0.2">
      <c r="A47" s="119" t="s">
        <v>1202</v>
      </c>
      <c r="B47" s="119" t="s">
        <v>1203</v>
      </c>
      <c r="C47" s="120">
        <v>0</v>
      </c>
      <c r="D47" s="120">
        <v>0</v>
      </c>
      <c r="E47" s="120">
        <v>118766.95</v>
      </c>
      <c r="F47" s="120">
        <v>118619.54</v>
      </c>
      <c r="G47" s="120">
        <v>118766.95</v>
      </c>
      <c r="H47" s="120">
        <v>118619.54</v>
      </c>
      <c r="I47" s="120">
        <v>147.41</v>
      </c>
      <c r="J47" s="120">
        <v>0</v>
      </c>
      <c r="K47" s="120">
        <v>147.41</v>
      </c>
    </row>
    <row r="48" spans="1:11" x14ac:dyDescent="0.2">
      <c r="A48" s="119" t="s">
        <v>935</v>
      </c>
      <c r="B48" s="119" t="s">
        <v>936</v>
      </c>
      <c r="C48" s="120">
        <v>578310.56999999995</v>
      </c>
      <c r="D48" s="120">
        <v>0</v>
      </c>
      <c r="E48" s="120">
        <v>0</v>
      </c>
      <c r="F48" s="120">
        <v>0</v>
      </c>
      <c r="G48" s="120">
        <v>578310.56999999995</v>
      </c>
      <c r="H48" s="120">
        <v>0</v>
      </c>
      <c r="I48" s="120">
        <v>578310.56999999995</v>
      </c>
      <c r="J48" s="120">
        <v>0</v>
      </c>
      <c r="K48" s="120">
        <v>578310.56999999995</v>
      </c>
    </row>
    <row r="49" spans="1:11" x14ac:dyDescent="0.2">
      <c r="A49" s="119" t="s">
        <v>937</v>
      </c>
      <c r="B49" s="119" t="s">
        <v>938</v>
      </c>
      <c r="C49" s="120">
        <v>0</v>
      </c>
      <c r="D49" s="120">
        <v>0</v>
      </c>
      <c r="E49" s="120">
        <v>151361867.21000001</v>
      </c>
      <c r="F49" s="120">
        <v>0</v>
      </c>
      <c r="G49" s="120">
        <v>151361867.21000001</v>
      </c>
      <c r="H49" s="120">
        <v>0</v>
      </c>
      <c r="I49" s="120">
        <v>151361867.21000001</v>
      </c>
      <c r="J49" s="120">
        <v>0</v>
      </c>
      <c r="K49" s="120">
        <v>151361867.21000001</v>
      </c>
    </row>
    <row r="50" spans="1:11" x14ac:dyDescent="0.2">
      <c r="A50" s="119" t="s">
        <v>1244</v>
      </c>
      <c r="B50" s="119" t="s">
        <v>1245</v>
      </c>
      <c r="C50" s="120">
        <v>0</v>
      </c>
      <c r="D50" s="120">
        <v>0</v>
      </c>
      <c r="E50" s="120">
        <v>813115.31</v>
      </c>
      <c r="F50" s="120">
        <v>528.63</v>
      </c>
      <c r="G50" s="120">
        <v>813115.31</v>
      </c>
      <c r="H50" s="120">
        <v>528.63</v>
      </c>
      <c r="I50" s="120">
        <v>812586.68</v>
      </c>
      <c r="J50" s="120">
        <v>0</v>
      </c>
      <c r="K50" s="120">
        <v>812586.68</v>
      </c>
    </row>
    <row r="51" spans="1:11" x14ac:dyDescent="0.2">
      <c r="A51" s="119" t="s">
        <v>939</v>
      </c>
      <c r="B51" s="119" t="s">
        <v>940</v>
      </c>
      <c r="C51" s="120">
        <v>0</v>
      </c>
      <c r="D51" s="120">
        <v>0</v>
      </c>
      <c r="E51" s="120">
        <v>6605132</v>
      </c>
      <c r="F51" s="120">
        <v>6605132</v>
      </c>
      <c r="G51" s="120">
        <v>6605132</v>
      </c>
      <c r="H51" s="120">
        <v>6605132</v>
      </c>
      <c r="I51" s="120">
        <v>0</v>
      </c>
      <c r="J51" s="120">
        <v>0</v>
      </c>
      <c r="K51" s="120">
        <v>0</v>
      </c>
    </row>
    <row r="52" spans="1:11" x14ac:dyDescent="0.2">
      <c r="A52" s="119" t="s">
        <v>941</v>
      </c>
      <c r="B52" s="119" t="s">
        <v>942</v>
      </c>
      <c r="C52" s="120">
        <v>0</v>
      </c>
      <c r="D52" s="120">
        <v>0</v>
      </c>
      <c r="E52" s="120">
        <v>128641.86</v>
      </c>
      <c r="F52" s="120">
        <v>128641.86</v>
      </c>
      <c r="G52" s="120">
        <v>128641.86</v>
      </c>
      <c r="H52" s="120">
        <v>128641.86</v>
      </c>
      <c r="I52" s="120">
        <v>0</v>
      </c>
      <c r="J52" s="120">
        <v>0</v>
      </c>
      <c r="K52" s="120">
        <v>0</v>
      </c>
    </row>
    <row r="53" spans="1:11" x14ac:dyDescent="0.2">
      <c r="A53" s="119" t="s">
        <v>943</v>
      </c>
      <c r="B53" s="119" t="s">
        <v>944</v>
      </c>
      <c r="C53" s="120">
        <v>2176732</v>
      </c>
      <c r="D53" s="120">
        <v>0</v>
      </c>
      <c r="E53" s="120">
        <v>6039242.54</v>
      </c>
      <c r="F53" s="120">
        <v>3445998.77</v>
      </c>
      <c r="G53" s="120">
        <v>8215974.54</v>
      </c>
      <c r="H53" s="120">
        <v>3445998.77</v>
      </c>
      <c r="I53" s="120">
        <v>4769975.7699999996</v>
      </c>
      <c r="J53" s="120">
        <v>0</v>
      </c>
      <c r="K53" s="120">
        <v>4769975.7699999996</v>
      </c>
    </row>
    <row r="54" spans="1:11" x14ac:dyDescent="0.2">
      <c r="A54" s="119" t="s">
        <v>945</v>
      </c>
      <c r="B54" s="119" t="s">
        <v>946</v>
      </c>
      <c r="C54" s="120">
        <v>13142.04</v>
      </c>
      <c r="D54" s="120">
        <v>0</v>
      </c>
      <c r="E54" s="120">
        <v>28742.78</v>
      </c>
      <c r="F54" s="120">
        <v>33936.28</v>
      </c>
      <c r="G54" s="120">
        <v>41884.82</v>
      </c>
      <c r="H54" s="120">
        <v>33936.28</v>
      </c>
      <c r="I54" s="120">
        <v>7948.54</v>
      </c>
      <c r="J54" s="120">
        <v>0</v>
      </c>
      <c r="K54" s="120">
        <v>7948.54</v>
      </c>
    </row>
    <row r="55" spans="1:11" x14ac:dyDescent="0.2">
      <c r="A55" s="119" t="s">
        <v>1246</v>
      </c>
      <c r="B55" s="119" t="s">
        <v>1247</v>
      </c>
      <c r="C55" s="120">
        <v>0</v>
      </c>
      <c r="D55" s="120">
        <v>0</v>
      </c>
      <c r="E55" s="120">
        <v>708</v>
      </c>
      <c r="F55" s="120">
        <v>0</v>
      </c>
      <c r="G55" s="120">
        <v>708</v>
      </c>
      <c r="H55" s="120">
        <v>0</v>
      </c>
      <c r="I55" s="120">
        <v>708</v>
      </c>
      <c r="J55" s="120">
        <v>0</v>
      </c>
      <c r="K55" s="120">
        <v>708</v>
      </c>
    </row>
    <row r="56" spans="1:11" x14ac:dyDescent="0.2">
      <c r="A56" s="119" t="s">
        <v>947</v>
      </c>
      <c r="B56" s="119" t="s">
        <v>948</v>
      </c>
      <c r="C56" s="120">
        <v>0</v>
      </c>
      <c r="D56" s="120">
        <v>0</v>
      </c>
      <c r="E56" s="120">
        <v>11715.03</v>
      </c>
      <c r="F56" s="120">
        <v>11714.7</v>
      </c>
      <c r="G56" s="120">
        <v>11715.03</v>
      </c>
      <c r="H56" s="120">
        <v>11714.7</v>
      </c>
      <c r="I56" s="120">
        <v>0.33</v>
      </c>
      <c r="J56" s="120">
        <v>0</v>
      </c>
      <c r="K56" s="120">
        <v>0.33</v>
      </c>
    </row>
    <row r="57" spans="1:11" x14ac:dyDescent="0.2">
      <c r="A57" s="119" t="s">
        <v>949</v>
      </c>
      <c r="B57" s="119" t="s">
        <v>950</v>
      </c>
      <c r="C57" s="120">
        <v>0</v>
      </c>
      <c r="D57" s="120">
        <v>170</v>
      </c>
      <c r="E57" s="120">
        <v>223.37</v>
      </c>
      <c r="F57" s="120">
        <v>53.78</v>
      </c>
      <c r="G57" s="120">
        <v>223.37</v>
      </c>
      <c r="H57" s="120">
        <v>223.78</v>
      </c>
      <c r="I57" s="120">
        <v>0</v>
      </c>
      <c r="J57" s="120">
        <v>0.41</v>
      </c>
      <c r="K57" s="120">
        <v>-0.41</v>
      </c>
    </row>
    <row r="58" spans="1:11" x14ac:dyDescent="0.2">
      <c r="A58" s="119" t="s">
        <v>951</v>
      </c>
      <c r="B58" s="119" t="s">
        <v>952</v>
      </c>
      <c r="C58" s="120">
        <v>0</v>
      </c>
      <c r="D58" s="120">
        <v>724.01</v>
      </c>
      <c r="E58" s="120">
        <v>18430.02</v>
      </c>
      <c r="F58" s="120">
        <v>19186.689999999999</v>
      </c>
      <c r="G58" s="120">
        <v>18430.02</v>
      </c>
      <c r="H58" s="120">
        <v>19910.7</v>
      </c>
      <c r="I58" s="120">
        <v>0</v>
      </c>
      <c r="J58" s="120">
        <v>1480.68</v>
      </c>
      <c r="K58" s="120">
        <v>-1480.68</v>
      </c>
    </row>
    <row r="59" spans="1:11" x14ac:dyDescent="0.2">
      <c r="A59" s="119" t="s">
        <v>953</v>
      </c>
      <c r="B59" s="119" t="s">
        <v>954</v>
      </c>
      <c r="C59" s="120">
        <v>0</v>
      </c>
      <c r="D59" s="120">
        <v>0</v>
      </c>
      <c r="E59" s="120">
        <v>7583</v>
      </c>
      <c r="F59" s="120">
        <v>7603</v>
      </c>
      <c r="G59" s="120">
        <v>7583</v>
      </c>
      <c r="H59" s="120">
        <v>7603</v>
      </c>
      <c r="I59" s="120">
        <v>0</v>
      </c>
      <c r="J59" s="120">
        <v>20</v>
      </c>
      <c r="K59" s="120">
        <v>-20</v>
      </c>
    </row>
    <row r="60" spans="1:11" x14ac:dyDescent="0.2">
      <c r="A60" s="119" t="s">
        <v>955</v>
      </c>
      <c r="B60" s="119" t="s">
        <v>956</v>
      </c>
      <c r="C60" s="120">
        <v>0</v>
      </c>
      <c r="D60" s="120">
        <v>295.89999999999998</v>
      </c>
      <c r="E60" s="120">
        <v>633.5</v>
      </c>
      <c r="F60" s="120">
        <v>428</v>
      </c>
      <c r="G60" s="120">
        <v>633.5</v>
      </c>
      <c r="H60" s="120">
        <v>723.9</v>
      </c>
      <c r="I60" s="120">
        <v>0</v>
      </c>
      <c r="J60" s="120">
        <v>90.4</v>
      </c>
      <c r="K60" s="120">
        <v>-90.4</v>
      </c>
    </row>
    <row r="61" spans="1:11" x14ac:dyDescent="0.2">
      <c r="A61" s="119" t="s">
        <v>957</v>
      </c>
      <c r="B61" s="119" t="s">
        <v>958</v>
      </c>
      <c r="C61" s="120">
        <v>1242.31</v>
      </c>
      <c r="D61" s="120">
        <v>0</v>
      </c>
      <c r="E61" s="120">
        <v>8955.26</v>
      </c>
      <c r="F61" s="120">
        <v>5397.57</v>
      </c>
      <c r="G61" s="120">
        <v>10197.57</v>
      </c>
      <c r="H61" s="120">
        <v>5397.57</v>
      </c>
      <c r="I61" s="120">
        <v>4800</v>
      </c>
      <c r="J61" s="120">
        <v>0</v>
      </c>
      <c r="K61" s="120">
        <v>4800</v>
      </c>
    </row>
    <row r="62" spans="1:11" x14ac:dyDescent="0.2">
      <c r="A62" s="119" t="s">
        <v>959</v>
      </c>
      <c r="B62" s="119" t="s">
        <v>960</v>
      </c>
      <c r="C62" s="120">
        <v>0</v>
      </c>
      <c r="D62" s="120">
        <v>0</v>
      </c>
      <c r="E62" s="120">
        <v>3338.48</v>
      </c>
      <c r="F62" s="120">
        <v>3338.32</v>
      </c>
      <c r="G62" s="120">
        <v>3338.48</v>
      </c>
      <c r="H62" s="120">
        <v>3338.32</v>
      </c>
      <c r="I62" s="120">
        <v>0.16</v>
      </c>
      <c r="J62" s="120">
        <v>0</v>
      </c>
      <c r="K62" s="120">
        <v>0.16</v>
      </c>
    </row>
    <row r="63" spans="1:11" x14ac:dyDescent="0.2">
      <c r="A63" s="119" t="s">
        <v>961</v>
      </c>
      <c r="B63" s="119" t="s">
        <v>962</v>
      </c>
      <c r="C63" s="120">
        <v>0</v>
      </c>
      <c r="D63" s="120">
        <v>0</v>
      </c>
      <c r="E63" s="120">
        <v>23.85</v>
      </c>
      <c r="F63" s="120">
        <v>23.85</v>
      </c>
      <c r="G63" s="120">
        <v>23.85</v>
      </c>
      <c r="H63" s="120">
        <v>23.85</v>
      </c>
      <c r="I63" s="120">
        <v>0</v>
      </c>
      <c r="J63" s="120">
        <v>0</v>
      </c>
      <c r="K63" s="120">
        <v>0</v>
      </c>
    </row>
    <row r="64" spans="1:11" x14ac:dyDescent="0.2">
      <c r="A64" s="119" t="s">
        <v>963</v>
      </c>
      <c r="B64" s="119" t="s">
        <v>964</v>
      </c>
      <c r="C64" s="120">
        <v>0</v>
      </c>
      <c r="D64" s="120">
        <v>0.08</v>
      </c>
      <c r="E64" s="120">
        <v>4869.13</v>
      </c>
      <c r="F64" s="120">
        <v>4868.62</v>
      </c>
      <c r="G64" s="120">
        <v>4869.13</v>
      </c>
      <c r="H64" s="120">
        <v>4868.7</v>
      </c>
      <c r="I64" s="120">
        <v>0.43</v>
      </c>
      <c r="J64" s="120">
        <v>0</v>
      </c>
      <c r="K64" s="120">
        <v>0.43</v>
      </c>
    </row>
    <row r="65" spans="1:11" x14ac:dyDescent="0.2">
      <c r="A65" s="119" t="s">
        <v>965</v>
      </c>
      <c r="B65" s="119" t="s">
        <v>1204</v>
      </c>
      <c r="C65" s="120">
        <v>0</v>
      </c>
      <c r="D65" s="120">
        <v>1441.89</v>
      </c>
      <c r="E65" s="120">
        <v>9043.74</v>
      </c>
      <c r="F65" s="120">
        <v>8099.1</v>
      </c>
      <c r="G65" s="120">
        <v>9043.74</v>
      </c>
      <c r="H65" s="120">
        <v>9540.99</v>
      </c>
      <c r="I65" s="120">
        <v>0</v>
      </c>
      <c r="J65" s="120">
        <v>497.25</v>
      </c>
      <c r="K65" s="120">
        <v>-497.25</v>
      </c>
    </row>
    <row r="66" spans="1:11" x14ac:dyDescent="0.2">
      <c r="A66" s="119" t="s">
        <v>967</v>
      </c>
      <c r="B66" s="119" t="s">
        <v>968</v>
      </c>
      <c r="C66" s="120">
        <v>0</v>
      </c>
      <c r="D66" s="120">
        <v>20</v>
      </c>
      <c r="E66" s="120">
        <v>1065</v>
      </c>
      <c r="F66" s="120">
        <v>1135</v>
      </c>
      <c r="G66" s="120">
        <v>1065</v>
      </c>
      <c r="H66" s="120">
        <v>1155</v>
      </c>
      <c r="I66" s="120">
        <v>0</v>
      </c>
      <c r="J66" s="120">
        <v>90</v>
      </c>
      <c r="K66" s="120">
        <v>-90</v>
      </c>
    </row>
    <row r="67" spans="1:11" x14ac:dyDescent="0.2">
      <c r="A67" s="119" t="s">
        <v>1248</v>
      </c>
      <c r="B67" s="119" t="s">
        <v>1249</v>
      </c>
      <c r="C67" s="120">
        <v>0</v>
      </c>
      <c r="D67" s="120">
        <v>0</v>
      </c>
      <c r="E67" s="120">
        <v>610.25</v>
      </c>
      <c r="F67" s="120">
        <v>610.25</v>
      </c>
      <c r="G67" s="120">
        <v>610.25</v>
      </c>
      <c r="H67" s="120">
        <v>610.25</v>
      </c>
      <c r="I67" s="120">
        <v>0</v>
      </c>
      <c r="J67" s="120">
        <v>0</v>
      </c>
      <c r="K67" s="120">
        <v>0</v>
      </c>
    </row>
    <row r="68" spans="1:11" x14ac:dyDescent="0.2">
      <c r="A68" s="119" t="s">
        <v>969</v>
      </c>
      <c r="B68" s="119" t="s">
        <v>970</v>
      </c>
      <c r="C68" s="120">
        <v>2118.36</v>
      </c>
      <c r="D68" s="120">
        <v>0</v>
      </c>
      <c r="E68" s="120">
        <v>2757</v>
      </c>
      <c r="F68" s="120">
        <v>0</v>
      </c>
      <c r="G68" s="120">
        <v>4875.3599999999997</v>
      </c>
      <c r="H68" s="120">
        <v>0</v>
      </c>
      <c r="I68" s="120">
        <v>4875.3599999999997</v>
      </c>
      <c r="J68" s="120">
        <v>0</v>
      </c>
      <c r="K68" s="120">
        <v>4875.3599999999997</v>
      </c>
    </row>
    <row r="69" spans="1:11" x14ac:dyDescent="0.2">
      <c r="A69" s="119" t="s">
        <v>971</v>
      </c>
      <c r="B69" s="119" t="s">
        <v>972</v>
      </c>
      <c r="C69" s="120">
        <v>90000</v>
      </c>
      <c r="D69" s="120">
        <v>0</v>
      </c>
      <c r="E69" s="120">
        <v>0</v>
      </c>
      <c r="F69" s="120">
        <v>0</v>
      </c>
      <c r="G69" s="120">
        <v>90000</v>
      </c>
      <c r="H69" s="120">
        <v>0</v>
      </c>
      <c r="I69" s="120">
        <v>90000</v>
      </c>
      <c r="J69" s="120">
        <v>0</v>
      </c>
      <c r="K69" s="120">
        <v>90000</v>
      </c>
    </row>
    <row r="70" spans="1:11" x14ac:dyDescent="0.2">
      <c r="A70" s="119" t="s">
        <v>973</v>
      </c>
      <c r="B70" s="119" t="s">
        <v>974</v>
      </c>
      <c r="C70" s="120">
        <v>0</v>
      </c>
      <c r="D70" s="120">
        <v>0</v>
      </c>
      <c r="E70" s="120">
        <v>1885.88</v>
      </c>
      <c r="F70" s="120">
        <v>1885.88</v>
      </c>
      <c r="G70" s="120">
        <v>1885.88</v>
      </c>
      <c r="H70" s="120">
        <v>1885.88</v>
      </c>
      <c r="I70" s="120">
        <v>0</v>
      </c>
      <c r="J70" s="120">
        <v>0</v>
      </c>
      <c r="K70" s="120">
        <v>0</v>
      </c>
    </row>
    <row r="71" spans="1:11" x14ac:dyDescent="0.2">
      <c r="A71" s="119" t="s">
        <v>975</v>
      </c>
      <c r="B71" s="119" t="s">
        <v>976</v>
      </c>
      <c r="C71" s="120">
        <v>29213411.859999999</v>
      </c>
      <c r="D71" s="120">
        <v>0</v>
      </c>
      <c r="E71" s="120">
        <v>1588667.26</v>
      </c>
      <c r="F71" s="120">
        <v>1810454.64</v>
      </c>
      <c r="G71" s="120">
        <v>30802079.120000001</v>
      </c>
      <c r="H71" s="120">
        <v>1810454.64</v>
      </c>
      <c r="I71" s="120">
        <v>28991624.48</v>
      </c>
      <c r="J71" s="120">
        <v>0</v>
      </c>
      <c r="K71" s="120">
        <v>28991624.48</v>
      </c>
    </row>
    <row r="72" spans="1:11" x14ac:dyDescent="0.2">
      <c r="A72" s="119" t="s">
        <v>977</v>
      </c>
      <c r="B72" s="119" t="s">
        <v>978</v>
      </c>
      <c r="C72" s="120">
        <v>9998267.8000000007</v>
      </c>
      <c r="D72" s="120">
        <v>0</v>
      </c>
      <c r="E72" s="120">
        <v>781172.74</v>
      </c>
      <c r="F72" s="120">
        <v>555711.87</v>
      </c>
      <c r="G72" s="120">
        <v>10779440.539999999</v>
      </c>
      <c r="H72" s="120">
        <v>555711.87</v>
      </c>
      <c r="I72" s="120">
        <v>10223728.67</v>
      </c>
      <c r="J72" s="120">
        <v>0</v>
      </c>
      <c r="K72" s="120">
        <v>10223728.67</v>
      </c>
    </row>
    <row r="73" spans="1:11" x14ac:dyDescent="0.2">
      <c r="A73" s="119" t="s">
        <v>979</v>
      </c>
      <c r="B73" s="119" t="s">
        <v>980</v>
      </c>
      <c r="C73" s="120">
        <v>8872378.8200000003</v>
      </c>
      <c r="D73" s="120">
        <v>0</v>
      </c>
      <c r="E73" s="120">
        <v>12427.42</v>
      </c>
      <c r="F73" s="120">
        <v>53125</v>
      </c>
      <c r="G73" s="120">
        <v>8884806.2400000002</v>
      </c>
      <c r="H73" s="120">
        <v>53125</v>
      </c>
      <c r="I73" s="120">
        <v>8831681.2400000002</v>
      </c>
      <c r="J73" s="120">
        <v>0</v>
      </c>
      <c r="K73" s="120">
        <v>8831681.2400000002</v>
      </c>
    </row>
    <row r="74" spans="1:11" x14ac:dyDescent="0.2">
      <c r="A74" s="119" t="s">
        <v>981</v>
      </c>
      <c r="B74" s="119" t="s">
        <v>982</v>
      </c>
      <c r="C74" s="120">
        <v>10047980.26</v>
      </c>
      <c r="D74" s="120">
        <v>0</v>
      </c>
      <c r="E74" s="120">
        <v>427624.28</v>
      </c>
      <c r="F74" s="120">
        <v>449817.59</v>
      </c>
      <c r="G74" s="120">
        <v>10475604.539999999</v>
      </c>
      <c r="H74" s="120">
        <v>449817.59</v>
      </c>
      <c r="I74" s="120">
        <v>10025786.949999999</v>
      </c>
      <c r="J74" s="120">
        <v>0</v>
      </c>
      <c r="K74" s="120">
        <v>10025786.949999999</v>
      </c>
    </row>
    <row r="75" spans="1:11" x14ac:dyDescent="0.2">
      <c r="A75" s="119" t="s">
        <v>983</v>
      </c>
      <c r="B75" s="119" t="s">
        <v>984</v>
      </c>
      <c r="C75" s="120">
        <v>2521598.0499999998</v>
      </c>
      <c r="D75" s="120">
        <v>0</v>
      </c>
      <c r="E75" s="120">
        <v>48162.75</v>
      </c>
      <c r="F75" s="120">
        <v>53125</v>
      </c>
      <c r="G75" s="120">
        <v>2569760.7999999998</v>
      </c>
      <c r="H75" s="120">
        <v>53125</v>
      </c>
      <c r="I75" s="120">
        <v>2516635.7999999998</v>
      </c>
      <c r="J75" s="120">
        <v>0</v>
      </c>
      <c r="K75" s="120">
        <v>2516635.7999999998</v>
      </c>
    </row>
    <row r="76" spans="1:11" x14ac:dyDescent="0.2">
      <c r="A76" s="119" t="s">
        <v>985</v>
      </c>
      <c r="B76" s="119" t="s">
        <v>986</v>
      </c>
      <c r="C76" s="120">
        <v>5756621370.2799997</v>
      </c>
      <c r="D76" s="120">
        <v>0</v>
      </c>
      <c r="E76" s="120">
        <v>4911804336.04</v>
      </c>
      <c r="F76" s="120">
        <v>4869000000</v>
      </c>
      <c r="G76" s="120">
        <v>10668425706.32</v>
      </c>
      <c r="H76" s="120">
        <v>4869000000</v>
      </c>
      <c r="I76" s="120">
        <v>5799425706.3199997</v>
      </c>
      <c r="J76" s="120">
        <v>0</v>
      </c>
      <c r="K76" s="120">
        <v>5799425706.3199997</v>
      </c>
    </row>
    <row r="77" spans="1:11" x14ac:dyDescent="0.2">
      <c r="A77" s="119" t="s">
        <v>987</v>
      </c>
      <c r="B77" s="119" t="s">
        <v>988</v>
      </c>
      <c r="C77" s="120">
        <v>583690800</v>
      </c>
      <c r="D77" s="120">
        <v>0</v>
      </c>
      <c r="E77" s="120">
        <v>0</v>
      </c>
      <c r="F77" s="120">
        <v>0</v>
      </c>
      <c r="G77" s="120">
        <v>583690800</v>
      </c>
      <c r="H77" s="120">
        <v>0</v>
      </c>
      <c r="I77" s="120">
        <v>583690800</v>
      </c>
      <c r="J77" s="120">
        <v>0</v>
      </c>
      <c r="K77" s="120">
        <v>583690800</v>
      </c>
    </row>
    <row r="78" spans="1:11" x14ac:dyDescent="0.2">
      <c r="A78" s="119" t="s">
        <v>989</v>
      </c>
      <c r="B78" s="119" t="s">
        <v>990</v>
      </c>
      <c r="C78" s="120">
        <v>1000000</v>
      </c>
      <c r="D78" s="120">
        <v>0</v>
      </c>
      <c r="E78" s="120">
        <v>0</v>
      </c>
      <c r="F78" s="120">
        <v>0</v>
      </c>
      <c r="G78" s="120">
        <v>1000000</v>
      </c>
      <c r="H78" s="120">
        <v>0</v>
      </c>
      <c r="I78" s="120">
        <v>1000000</v>
      </c>
      <c r="J78" s="120">
        <v>0</v>
      </c>
      <c r="K78" s="120">
        <v>1000000</v>
      </c>
    </row>
    <row r="79" spans="1:11" x14ac:dyDescent="0.2">
      <c r="A79" s="119" t="s">
        <v>991</v>
      </c>
      <c r="B79" s="119" t="s">
        <v>992</v>
      </c>
      <c r="C79" s="120">
        <v>179751672.34</v>
      </c>
      <c r="D79" s="120">
        <v>0</v>
      </c>
      <c r="E79" s="120">
        <v>0</v>
      </c>
      <c r="F79" s="120">
        <v>0</v>
      </c>
      <c r="G79" s="120">
        <v>179751672.34</v>
      </c>
      <c r="H79" s="120">
        <v>0</v>
      </c>
      <c r="I79" s="120">
        <v>179751672.34</v>
      </c>
      <c r="J79" s="120">
        <v>0</v>
      </c>
      <c r="K79" s="120">
        <v>179751672.34</v>
      </c>
    </row>
    <row r="80" spans="1:11" x14ac:dyDescent="0.2">
      <c r="A80" s="119" t="s">
        <v>993</v>
      </c>
      <c r="B80" s="119" t="s">
        <v>994</v>
      </c>
      <c r="C80" s="120">
        <v>276582458.47000003</v>
      </c>
      <c r="D80" s="120">
        <v>0</v>
      </c>
      <c r="E80" s="120">
        <v>0</v>
      </c>
      <c r="F80" s="120">
        <v>2850000</v>
      </c>
      <c r="G80" s="120">
        <v>276582458.47000003</v>
      </c>
      <c r="H80" s="120">
        <v>2850000</v>
      </c>
      <c r="I80" s="120">
        <v>273732458.47000003</v>
      </c>
      <c r="J80" s="120">
        <v>0</v>
      </c>
      <c r="K80" s="120">
        <v>273732458.47000003</v>
      </c>
    </row>
    <row r="81" spans="1:11" x14ac:dyDescent="0.2">
      <c r="A81" s="119" t="s">
        <v>995</v>
      </c>
      <c r="B81" s="119" t="s">
        <v>996</v>
      </c>
      <c r="C81" s="120">
        <v>82302507.829999998</v>
      </c>
      <c r="D81" s="120">
        <v>0</v>
      </c>
      <c r="E81" s="120">
        <v>0</v>
      </c>
      <c r="F81" s="120">
        <v>0</v>
      </c>
      <c r="G81" s="120">
        <v>82302507.829999998</v>
      </c>
      <c r="H81" s="120">
        <v>0</v>
      </c>
      <c r="I81" s="120">
        <v>82302507.829999998</v>
      </c>
      <c r="J81" s="120">
        <v>0</v>
      </c>
      <c r="K81" s="120">
        <v>82302507.829999998</v>
      </c>
    </row>
    <row r="82" spans="1:11" x14ac:dyDescent="0.2">
      <c r="A82" s="119" t="s">
        <v>997</v>
      </c>
      <c r="B82" s="119" t="s">
        <v>998</v>
      </c>
      <c r="C82" s="120">
        <v>21738889.670000002</v>
      </c>
      <c r="D82" s="120">
        <v>0</v>
      </c>
      <c r="E82" s="120">
        <v>0</v>
      </c>
      <c r="F82" s="120">
        <v>0</v>
      </c>
      <c r="G82" s="120">
        <v>21738889.670000002</v>
      </c>
      <c r="H82" s="120">
        <v>0</v>
      </c>
      <c r="I82" s="120">
        <v>21738889.670000002</v>
      </c>
      <c r="J82" s="120">
        <v>0</v>
      </c>
      <c r="K82" s="120">
        <v>21738889.670000002</v>
      </c>
    </row>
    <row r="83" spans="1:11" x14ac:dyDescent="0.2">
      <c r="A83" s="119" t="s">
        <v>999</v>
      </c>
      <c r="B83" s="119" t="s">
        <v>1000</v>
      </c>
      <c r="C83" s="120">
        <v>24846748.460000001</v>
      </c>
      <c r="D83" s="120">
        <v>0</v>
      </c>
      <c r="E83" s="120">
        <v>0</v>
      </c>
      <c r="F83" s="120">
        <v>0</v>
      </c>
      <c r="G83" s="120">
        <v>24846748.460000001</v>
      </c>
      <c r="H83" s="120">
        <v>0</v>
      </c>
      <c r="I83" s="120">
        <v>24846748.460000001</v>
      </c>
      <c r="J83" s="120">
        <v>0</v>
      </c>
      <c r="K83" s="120">
        <v>24846748.460000001</v>
      </c>
    </row>
    <row r="84" spans="1:11" x14ac:dyDescent="0.2">
      <c r="A84" s="119" t="s">
        <v>1001</v>
      </c>
      <c r="B84" s="119" t="s">
        <v>651</v>
      </c>
      <c r="C84" s="120">
        <v>188198127.62</v>
      </c>
      <c r="D84" s="120">
        <v>0</v>
      </c>
      <c r="E84" s="120">
        <v>0</v>
      </c>
      <c r="F84" s="120">
        <v>184938409.47</v>
      </c>
      <c r="G84" s="120">
        <v>188198127.62</v>
      </c>
      <c r="H84" s="120">
        <v>184938409.47</v>
      </c>
      <c r="I84" s="120">
        <v>3259718.15</v>
      </c>
      <c r="J84" s="120">
        <v>0</v>
      </c>
      <c r="K84" s="120">
        <v>3259718.15</v>
      </c>
    </row>
    <row r="85" spans="1:11" x14ac:dyDescent="0.2">
      <c r="A85" s="119" t="s">
        <v>1002</v>
      </c>
      <c r="B85" s="119" t="s">
        <v>649</v>
      </c>
      <c r="C85" s="120">
        <v>361226627.44999999</v>
      </c>
      <c r="D85" s="120">
        <v>0</v>
      </c>
      <c r="E85" s="120">
        <v>0</v>
      </c>
      <c r="F85" s="120">
        <v>26257794.420000002</v>
      </c>
      <c r="G85" s="120">
        <v>361226627.44999999</v>
      </c>
      <c r="H85" s="120">
        <v>26257794.420000002</v>
      </c>
      <c r="I85" s="120">
        <v>334968833.02999997</v>
      </c>
      <c r="J85" s="120">
        <v>0</v>
      </c>
      <c r="K85" s="120">
        <v>334968833.02999997</v>
      </c>
    </row>
    <row r="86" spans="1:11" x14ac:dyDescent="0.2">
      <c r="A86" s="119" t="s">
        <v>1003</v>
      </c>
      <c r="B86" s="119" t="s">
        <v>647</v>
      </c>
      <c r="C86" s="120">
        <v>53957029.990000002</v>
      </c>
      <c r="D86" s="120">
        <v>0</v>
      </c>
      <c r="E86" s="120">
        <v>0</v>
      </c>
      <c r="F86" s="120">
        <v>7477964.46</v>
      </c>
      <c r="G86" s="120">
        <v>53957029.990000002</v>
      </c>
      <c r="H86" s="120">
        <v>7477964.46</v>
      </c>
      <c r="I86" s="120">
        <v>46479065.530000001</v>
      </c>
      <c r="J86" s="120">
        <v>0</v>
      </c>
      <c r="K86" s="120">
        <v>46479065.530000001</v>
      </c>
    </row>
    <row r="87" spans="1:11" x14ac:dyDescent="0.2">
      <c r="A87" s="119" t="s">
        <v>1004</v>
      </c>
      <c r="B87" s="119" t="s">
        <v>1005</v>
      </c>
      <c r="C87" s="120">
        <v>104979254.51000001</v>
      </c>
      <c r="D87" s="120">
        <v>0</v>
      </c>
      <c r="E87" s="120">
        <v>0</v>
      </c>
      <c r="F87" s="120">
        <v>30500000</v>
      </c>
      <c r="G87" s="120">
        <v>104979254.51000001</v>
      </c>
      <c r="H87" s="120">
        <v>30500000</v>
      </c>
      <c r="I87" s="120">
        <v>74479254.510000005</v>
      </c>
      <c r="J87" s="120">
        <v>0</v>
      </c>
      <c r="K87" s="120">
        <v>74479254.510000005</v>
      </c>
    </row>
    <row r="88" spans="1:11" x14ac:dyDescent="0.2">
      <c r="A88" s="119" t="s">
        <v>1006</v>
      </c>
      <c r="B88" s="119" t="s">
        <v>1007</v>
      </c>
      <c r="C88" s="120">
        <v>7540.05</v>
      </c>
      <c r="D88" s="120">
        <v>0</v>
      </c>
      <c r="E88" s="120">
        <v>0</v>
      </c>
      <c r="F88" s="120">
        <v>0</v>
      </c>
      <c r="G88" s="120">
        <v>7540.05</v>
      </c>
      <c r="H88" s="120">
        <v>0</v>
      </c>
      <c r="I88" s="120">
        <v>7540.05</v>
      </c>
      <c r="J88" s="120">
        <v>0</v>
      </c>
      <c r="K88" s="120">
        <v>7540.05</v>
      </c>
    </row>
    <row r="89" spans="1:11" x14ac:dyDescent="0.2">
      <c r="A89" s="119" t="s">
        <v>1008</v>
      </c>
      <c r="B89" s="119" t="s">
        <v>1009</v>
      </c>
      <c r="C89" s="120">
        <v>163123.13</v>
      </c>
      <c r="D89" s="120">
        <v>0</v>
      </c>
      <c r="E89" s="120">
        <v>759763.9</v>
      </c>
      <c r="F89" s="120">
        <v>820587.03</v>
      </c>
      <c r="G89" s="120">
        <v>922887.03</v>
      </c>
      <c r="H89" s="120">
        <v>820587.03</v>
      </c>
      <c r="I89" s="120">
        <v>102300</v>
      </c>
      <c r="J89" s="120">
        <v>0</v>
      </c>
      <c r="K89" s="120">
        <v>102300</v>
      </c>
    </row>
    <row r="90" spans="1:11" x14ac:dyDescent="0.2">
      <c r="A90" s="119" t="s">
        <v>1010</v>
      </c>
      <c r="B90" s="119" t="s">
        <v>1011</v>
      </c>
      <c r="C90" s="120">
        <v>129545702.65000001</v>
      </c>
      <c r="D90" s="120">
        <v>0</v>
      </c>
      <c r="E90" s="120">
        <v>487537264.85000002</v>
      </c>
      <c r="F90" s="120">
        <v>517933294.31</v>
      </c>
      <c r="G90" s="120">
        <v>617082967.5</v>
      </c>
      <c r="H90" s="120">
        <v>517933294.31</v>
      </c>
      <c r="I90" s="120">
        <v>99149673.189999998</v>
      </c>
      <c r="J90" s="120">
        <v>0</v>
      </c>
      <c r="K90" s="120">
        <v>99149673.189999998</v>
      </c>
    </row>
    <row r="91" spans="1:11" x14ac:dyDescent="0.2">
      <c r="A91" s="119" t="s">
        <v>1012</v>
      </c>
      <c r="B91" s="119" t="s">
        <v>1013</v>
      </c>
      <c r="C91" s="120">
        <v>3743.66</v>
      </c>
      <c r="D91" s="120">
        <v>0</v>
      </c>
      <c r="E91" s="120">
        <v>268028867.21000001</v>
      </c>
      <c r="F91" s="120">
        <v>226876867.21000001</v>
      </c>
      <c r="G91" s="120">
        <v>268032610.87</v>
      </c>
      <c r="H91" s="120">
        <v>226876867.21000001</v>
      </c>
      <c r="I91" s="120">
        <v>41155743.659999996</v>
      </c>
      <c r="J91" s="120">
        <v>0</v>
      </c>
      <c r="K91" s="120">
        <v>41155743.659999996</v>
      </c>
    </row>
    <row r="92" spans="1:11" x14ac:dyDescent="0.2">
      <c r="A92" s="119" t="s">
        <v>1014</v>
      </c>
      <c r="B92" s="119" t="s">
        <v>1015</v>
      </c>
      <c r="C92" s="120">
        <v>6358904.1100000003</v>
      </c>
      <c r="D92" s="120">
        <v>0</v>
      </c>
      <c r="E92" s="120">
        <v>0</v>
      </c>
      <c r="F92" s="120">
        <v>0</v>
      </c>
      <c r="G92" s="120">
        <v>6358904.1100000003</v>
      </c>
      <c r="H92" s="120">
        <v>0</v>
      </c>
      <c r="I92" s="120">
        <v>6358904.1100000003</v>
      </c>
      <c r="J92" s="120">
        <v>0</v>
      </c>
      <c r="K92" s="120">
        <v>6358904.1100000003</v>
      </c>
    </row>
    <row r="93" spans="1:11" x14ac:dyDescent="0.2">
      <c r="A93" s="119" t="s">
        <v>1016</v>
      </c>
      <c r="B93" s="119" t="s">
        <v>1017</v>
      </c>
      <c r="C93" s="120">
        <v>8500</v>
      </c>
      <c r="D93" s="120">
        <v>0</v>
      </c>
      <c r="E93" s="120">
        <v>0</v>
      </c>
      <c r="F93" s="120">
        <v>0</v>
      </c>
      <c r="G93" s="120">
        <v>8500</v>
      </c>
      <c r="H93" s="120">
        <v>0</v>
      </c>
      <c r="I93" s="120">
        <v>8500</v>
      </c>
      <c r="J93" s="120">
        <v>0</v>
      </c>
      <c r="K93" s="120">
        <v>8500</v>
      </c>
    </row>
    <row r="94" spans="1:11" x14ac:dyDescent="0.2">
      <c r="A94" s="119" t="s">
        <v>1018</v>
      </c>
      <c r="B94" s="119" t="s">
        <v>1019</v>
      </c>
      <c r="C94" s="120">
        <v>16250</v>
      </c>
      <c r="D94" s="120">
        <v>0</v>
      </c>
      <c r="E94" s="120">
        <v>0</v>
      </c>
      <c r="F94" s="120">
        <v>0</v>
      </c>
      <c r="G94" s="120">
        <v>16250</v>
      </c>
      <c r="H94" s="120">
        <v>0</v>
      </c>
      <c r="I94" s="120">
        <v>16250</v>
      </c>
      <c r="J94" s="120">
        <v>0</v>
      </c>
      <c r="K94" s="120">
        <v>16250</v>
      </c>
    </row>
    <row r="95" spans="1:11" x14ac:dyDescent="0.2">
      <c r="A95" s="119" t="s">
        <v>1020</v>
      </c>
      <c r="B95" s="119" t="s">
        <v>1021</v>
      </c>
      <c r="C95" s="120">
        <v>314732.59999999998</v>
      </c>
      <c r="D95" s="120">
        <v>0</v>
      </c>
      <c r="E95" s="120">
        <v>0</v>
      </c>
      <c r="F95" s="120">
        <v>0</v>
      </c>
      <c r="G95" s="120">
        <v>314732.59999999998</v>
      </c>
      <c r="H95" s="120">
        <v>0</v>
      </c>
      <c r="I95" s="120">
        <v>314732.59999999998</v>
      </c>
      <c r="J95" s="120">
        <v>0</v>
      </c>
      <c r="K95" s="120">
        <v>314732.59999999998</v>
      </c>
    </row>
    <row r="96" spans="1:11" x14ac:dyDescent="0.2">
      <c r="A96" s="119" t="s">
        <v>1022</v>
      </c>
      <c r="B96" s="119" t="s">
        <v>1023</v>
      </c>
      <c r="C96" s="120">
        <v>0</v>
      </c>
      <c r="D96" s="120">
        <v>381187085.23000002</v>
      </c>
      <c r="E96" s="120">
        <v>0</v>
      </c>
      <c r="F96" s="120">
        <v>0</v>
      </c>
      <c r="G96" s="120">
        <v>0</v>
      </c>
      <c r="H96" s="120">
        <v>381187085.23000002</v>
      </c>
      <c r="I96" s="120">
        <v>0</v>
      </c>
      <c r="J96" s="120">
        <v>381187085.23000002</v>
      </c>
      <c r="K96" s="120">
        <v>-381187085.23000002</v>
      </c>
    </row>
    <row r="97" spans="1:11" x14ac:dyDescent="0.2">
      <c r="A97" s="119" t="s">
        <v>1024</v>
      </c>
      <c r="B97" s="119" t="s">
        <v>1025</v>
      </c>
      <c r="C97" s="120">
        <v>0</v>
      </c>
      <c r="D97" s="120">
        <v>179751672.34</v>
      </c>
      <c r="E97" s="120">
        <v>0</v>
      </c>
      <c r="F97" s="120">
        <v>0</v>
      </c>
      <c r="G97" s="120">
        <v>0</v>
      </c>
      <c r="H97" s="120">
        <v>179751672.34</v>
      </c>
      <c r="I97" s="120">
        <v>0</v>
      </c>
      <c r="J97" s="120">
        <v>179751672.34</v>
      </c>
      <c r="K97" s="120">
        <v>-179751672.34</v>
      </c>
    </row>
    <row r="98" spans="1:11" x14ac:dyDescent="0.2">
      <c r="A98" s="119" t="s">
        <v>1026</v>
      </c>
      <c r="B98" s="119" t="s">
        <v>1027</v>
      </c>
      <c r="C98" s="120">
        <v>0</v>
      </c>
      <c r="D98" s="120">
        <v>8386925.8700000001</v>
      </c>
      <c r="E98" s="120">
        <v>0</v>
      </c>
      <c r="F98" s="120">
        <v>0</v>
      </c>
      <c r="G98" s="120">
        <v>0</v>
      </c>
      <c r="H98" s="120">
        <v>8386925.8700000001</v>
      </c>
      <c r="I98" s="120">
        <v>0</v>
      </c>
      <c r="J98" s="120">
        <v>8386925.8700000001</v>
      </c>
      <c r="K98" s="120">
        <v>-8386925.8700000001</v>
      </c>
    </row>
    <row r="99" spans="1:11" ht="14.25" x14ac:dyDescent="0.2">
      <c r="A99" s="567" t="s">
        <v>1028</v>
      </c>
      <c r="B99" s="567"/>
      <c r="C99" s="121">
        <v>7993006952.5100002</v>
      </c>
      <c r="D99" s="121">
        <v>569328335.32000005</v>
      </c>
      <c r="E99" s="121">
        <v>11499744129.110001</v>
      </c>
      <c r="F99" s="121">
        <v>10817741077.200001</v>
      </c>
      <c r="G99" s="121">
        <v>19492751081.619999</v>
      </c>
      <c r="H99" s="121">
        <v>11387069412.52</v>
      </c>
      <c r="I99" s="121">
        <v>8675009531.2800007</v>
      </c>
      <c r="J99" s="121">
        <v>569327862.17999995</v>
      </c>
      <c r="K99" s="121">
        <v>8105681669.1000004</v>
      </c>
    </row>
    <row r="100" spans="1:11" x14ac:dyDescent="0.2">
      <c r="A100" s="563"/>
      <c r="B100" s="563"/>
      <c r="C100" s="563"/>
      <c r="D100" s="563"/>
      <c r="E100" s="563"/>
      <c r="F100" s="563"/>
      <c r="G100" s="563"/>
      <c r="H100" s="563"/>
      <c r="I100" s="563"/>
      <c r="J100" s="563"/>
      <c r="K100" s="563"/>
    </row>
    <row r="101" spans="1:11" x14ac:dyDescent="0.2">
      <c r="A101" s="565" t="s">
        <v>771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</row>
    <row r="102" spans="1:11" ht="12.75" customHeight="1" x14ac:dyDescent="0.2">
      <c r="A102" s="354" t="s">
        <v>772</v>
      </c>
      <c r="B102" s="354" t="s">
        <v>773</v>
      </c>
      <c r="C102" s="566" t="s">
        <v>774</v>
      </c>
      <c r="D102" s="566"/>
      <c r="E102" s="566" t="s">
        <v>775</v>
      </c>
      <c r="F102" s="566"/>
      <c r="G102" s="566" t="s">
        <v>776</v>
      </c>
      <c r="H102" s="566"/>
      <c r="I102" s="566" t="s">
        <v>777</v>
      </c>
      <c r="J102" s="566"/>
      <c r="K102" s="354" t="s">
        <v>778</v>
      </c>
    </row>
    <row r="103" spans="1:11" x14ac:dyDescent="0.2">
      <c r="A103" s="119" t="s">
        <v>1226</v>
      </c>
      <c r="B103" s="119" t="s">
        <v>1227</v>
      </c>
      <c r="C103" s="120">
        <v>0</v>
      </c>
      <c r="D103" s="120">
        <v>0</v>
      </c>
      <c r="E103" s="120">
        <v>0</v>
      </c>
      <c r="F103" s="120">
        <v>3761.84</v>
      </c>
      <c r="G103" s="120">
        <v>0</v>
      </c>
      <c r="H103" s="120">
        <v>3761.84</v>
      </c>
      <c r="I103" s="120">
        <v>0</v>
      </c>
      <c r="J103" s="120">
        <v>3761.84</v>
      </c>
      <c r="K103" s="120">
        <v>-3761.84</v>
      </c>
    </row>
    <row r="104" spans="1:11" x14ac:dyDescent="0.2">
      <c r="A104" s="119" t="s">
        <v>1250</v>
      </c>
      <c r="B104" s="119" t="s">
        <v>1251</v>
      </c>
      <c r="C104" s="120">
        <v>0</v>
      </c>
      <c r="D104" s="120">
        <v>0</v>
      </c>
      <c r="E104" s="120">
        <v>71.94</v>
      </c>
      <c r="F104" s="120">
        <v>71.94</v>
      </c>
      <c r="G104" s="120">
        <v>71.94</v>
      </c>
      <c r="H104" s="120">
        <v>71.94</v>
      </c>
      <c r="I104" s="120">
        <v>0</v>
      </c>
      <c r="J104" s="120">
        <v>0</v>
      </c>
      <c r="K104" s="120">
        <v>0</v>
      </c>
    </row>
    <row r="105" spans="1:11" x14ac:dyDescent="0.2">
      <c r="A105" s="119" t="s">
        <v>1029</v>
      </c>
      <c r="B105" s="119" t="s">
        <v>1030</v>
      </c>
      <c r="C105" s="120">
        <v>0</v>
      </c>
      <c r="D105" s="120">
        <v>150017.1</v>
      </c>
      <c r="E105" s="120">
        <v>2489440.0299999998</v>
      </c>
      <c r="F105" s="120">
        <v>2514786.2000000002</v>
      </c>
      <c r="G105" s="120">
        <v>2489440.0299999998</v>
      </c>
      <c r="H105" s="120">
        <v>2664803.2999999998</v>
      </c>
      <c r="I105" s="120">
        <v>0</v>
      </c>
      <c r="J105" s="120">
        <v>175363.27</v>
      </c>
      <c r="K105" s="120">
        <v>-175363.27</v>
      </c>
    </row>
    <row r="106" spans="1:11" x14ac:dyDescent="0.2">
      <c r="A106" s="119" t="s">
        <v>1213</v>
      </c>
      <c r="B106" s="119" t="s">
        <v>1214</v>
      </c>
      <c r="C106" s="120">
        <v>0</v>
      </c>
      <c r="D106" s="120">
        <v>0</v>
      </c>
      <c r="E106" s="120">
        <v>16353.41</v>
      </c>
      <c r="F106" s="120">
        <v>30981.73</v>
      </c>
      <c r="G106" s="120">
        <v>16353.41</v>
      </c>
      <c r="H106" s="120">
        <v>30981.73</v>
      </c>
      <c r="I106" s="120">
        <v>0</v>
      </c>
      <c r="J106" s="120">
        <v>14628.32</v>
      </c>
      <c r="K106" s="120">
        <v>-14628.32</v>
      </c>
    </row>
    <row r="107" spans="1:11" x14ac:dyDescent="0.2">
      <c r="A107" s="119" t="s">
        <v>1031</v>
      </c>
      <c r="B107" s="119" t="s">
        <v>1032</v>
      </c>
      <c r="C107" s="120">
        <v>0</v>
      </c>
      <c r="D107" s="120">
        <v>20840.57</v>
      </c>
      <c r="E107" s="120">
        <v>20840.57</v>
      </c>
      <c r="F107" s="120">
        <v>16226.8</v>
      </c>
      <c r="G107" s="120">
        <v>20840.57</v>
      </c>
      <c r="H107" s="120">
        <v>37067.370000000003</v>
      </c>
      <c r="I107" s="120">
        <v>0</v>
      </c>
      <c r="J107" s="120">
        <v>16226.8</v>
      </c>
      <c r="K107" s="120">
        <v>-16226.8</v>
      </c>
    </row>
    <row r="108" spans="1:11" x14ac:dyDescent="0.2">
      <c r="A108" s="119" t="s">
        <v>1033</v>
      </c>
      <c r="B108" s="119" t="s">
        <v>809</v>
      </c>
      <c r="C108" s="120">
        <v>0</v>
      </c>
      <c r="D108" s="120">
        <v>32553.119999999999</v>
      </c>
      <c r="E108" s="120">
        <v>597006.36</v>
      </c>
      <c r="F108" s="120">
        <v>603643.03</v>
      </c>
      <c r="G108" s="120">
        <v>597006.36</v>
      </c>
      <c r="H108" s="120">
        <v>636196.15</v>
      </c>
      <c r="I108" s="120">
        <v>0</v>
      </c>
      <c r="J108" s="120">
        <v>39189.79</v>
      </c>
      <c r="K108" s="120">
        <v>-39189.79</v>
      </c>
    </row>
    <row r="109" spans="1:11" x14ac:dyDescent="0.2">
      <c r="A109" s="119" t="s">
        <v>1034</v>
      </c>
      <c r="B109" s="119" t="s">
        <v>1035</v>
      </c>
      <c r="C109" s="120">
        <v>0</v>
      </c>
      <c r="D109" s="120">
        <v>42114.05</v>
      </c>
      <c r="E109" s="120">
        <v>547653.93000000005</v>
      </c>
      <c r="F109" s="120">
        <v>542730.11</v>
      </c>
      <c r="G109" s="120">
        <v>547653.93000000005</v>
      </c>
      <c r="H109" s="120">
        <v>584844.16</v>
      </c>
      <c r="I109" s="120">
        <v>0</v>
      </c>
      <c r="J109" s="120">
        <v>37190.230000000003</v>
      </c>
      <c r="K109" s="120">
        <v>-37190.230000000003</v>
      </c>
    </row>
    <row r="110" spans="1:11" x14ac:dyDescent="0.2">
      <c r="A110" s="119" t="s">
        <v>1036</v>
      </c>
      <c r="B110" s="119" t="s">
        <v>1037</v>
      </c>
      <c r="C110" s="120">
        <v>0</v>
      </c>
      <c r="D110" s="120">
        <v>11578.57</v>
      </c>
      <c r="E110" s="120">
        <v>155121.43</v>
      </c>
      <c r="F110" s="120">
        <v>155009.57999999999</v>
      </c>
      <c r="G110" s="120">
        <v>155121.43</v>
      </c>
      <c r="H110" s="120">
        <v>166588.15</v>
      </c>
      <c r="I110" s="120">
        <v>0</v>
      </c>
      <c r="J110" s="120">
        <v>11466.72</v>
      </c>
      <c r="K110" s="120">
        <v>-11466.72</v>
      </c>
    </row>
    <row r="111" spans="1:11" x14ac:dyDescent="0.2">
      <c r="A111" s="119" t="s">
        <v>1038</v>
      </c>
      <c r="B111" s="119" t="s">
        <v>1039</v>
      </c>
      <c r="C111" s="120">
        <v>0</v>
      </c>
      <c r="D111" s="120">
        <v>701.16</v>
      </c>
      <c r="E111" s="120">
        <v>8800.61</v>
      </c>
      <c r="F111" s="120">
        <v>9673.27</v>
      </c>
      <c r="G111" s="120">
        <v>8800.61</v>
      </c>
      <c r="H111" s="120">
        <v>10374.43</v>
      </c>
      <c r="I111" s="120">
        <v>0</v>
      </c>
      <c r="J111" s="120">
        <v>1573.82</v>
      </c>
      <c r="K111" s="120">
        <v>-1573.82</v>
      </c>
    </row>
    <row r="112" spans="1:11" x14ac:dyDescent="0.2">
      <c r="A112" s="119" t="s">
        <v>1040</v>
      </c>
      <c r="B112" s="119" t="s">
        <v>1041</v>
      </c>
      <c r="C112" s="120">
        <v>0</v>
      </c>
      <c r="D112" s="120">
        <v>39606.78</v>
      </c>
      <c r="E112" s="120">
        <v>557861.27</v>
      </c>
      <c r="F112" s="120">
        <v>555178.94999999995</v>
      </c>
      <c r="G112" s="120">
        <v>557861.27</v>
      </c>
      <c r="H112" s="120">
        <v>594785.73</v>
      </c>
      <c r="I112" s="120">
        <v>0</v>
      </c>
      <c r="J112" s="120">
        <v>36924.46</v>
      </c>
      <c r="K112" s="120">
        <v>-36924.46</v>
      </c>
    </row>
    <row r="113" spans="1:11" x14ac:dyDescent="0.2">
      <c r="A113" s="119" t="s">
        <v>1042</v>
      </c>
      <c r="B113" s="119" t="s">
        <v>1043</v>
      </c>
      <c r="C113" s="120">
        <v>0</v>
      </c>
      <c r="D113" s="120">
        <v>5014.6400000000003</v>
      </c>
      <c r="E113" s="120">
        <v>5014.6400000000003</v>
      </c>
      <c r="F113" s="120">
        <v>0</v>
      </c>
      <c r="G113" s="120">
        <v>5014.6400000000003</v>
      </c>
      <c r="H113" s="120">
        <v>5014.6400000000003</v>
      </c>
      <c r="I113" s="120">
        <v>0</v>
      </c>
      <c r="J113" s="120">
        <v>0</v>
      </c>
      <c r="K113" s="120">
        <v>0</v>
      </c>
    </row>
    <row r="114" spans="1:11" x14ac:dyDescent="0.2">
      <c r="A114" s="119" t="s">
        <v>1044</v>
      </c>
      <c r="B114" s="119" t="s">
        <v>369</v>
      </c>
      <c r="C114" s="120">
        <v>0</v>
      </c>
      <c r="D114" s="120">
        <v>1474.88</v>
      </c>
      <c r="E114" s="120">
        <v>1506.64</v>
      </c>
      <c r="F114" s="120">
        <v>31.76</v>
      </c>
      <c r="G114" s="120">
        <v>1506.64</v>
      </c>
      <c r="H114" s="120">
        <v>1506.64</v>
      </c>
      <c r="I114" s="120">
        <v>0</v>
      </c>
      <c r="J114" s="120">
        <v>0</v>
      </c>
      <c r="K114" s="120">
        <v>0</v>
      </c>
    </row>
    <row r="115" spans="1:11" x14ac:dyDescent="0.2">
      <c r="A115" s="119" t="s">
        <v>1045</v>
      </c>
      <c r="B115" s="119" t="s">
        <v>1046</v>
      </c>
      <c r="C115" s="120">
        <v>0</v>
      </c>
      <c r="D115" s="120">
        <v>915.54</v>
      </c>
      <c r="E115" s="120">
        <v>6945.95</v>
      </c>
      <c r="F115" s="120">
        <v>6030.41</v>
      </c>
      <c r="G115" s="120">
        <v>6945.95</v>
      </c>
      <c r="H115" s="120">
        <v>6945.95</v>
      </c>
      <c r="I115" s="120">
        <v>0</v>
      </c>
      <c r="J115" s="120">
        <v>0</v>
      </c>
      <c r="K115" s="120">
        <v>0</v>
      </c>
    </row>
    <row r="116" spans="1:11" x14ac:dyDescent="0.2">
      <c r="A116" s="119" t="s">
        <v>1047</v>
      </c>
      <c r="B116" s="119" t="s">
        <v>1048</v>
      </c>
      <c r="C116" s="120">
        <v>0</v>
      </c>
      <c r="D116" s="120">
        <v>14381.44</v>
      </c>
      <c r="E116" s="120">
        <v>106360.54</v>
      </c>
      <c r="F116" s="120">
        <v>97799.07</v>
      </c>
      <c r="G116" s="120">
        <v>106360.54</v>
      </c>
      <c r="H116" s="120">
        <v>112180.51</v>
      </c>
      <c r="I116" s="120">
        <v>0</v>
      </c>
      <c r="J116" s="120">
        <v>5819.97</v>
      </c>
      <c r="K116" s="120">
        <v>-5819.97</v>
      </c>
    </row>
    <row r="117" spans="1:11" x14ac:dyDescent="0.2">
      <c r="A117" s="119" t="s">
        <v>1049</v>
      </c>
      <c r="B117" s="119" t="s">
        <v>1050</v>
      </c>
      <c r="C117" s="120">
        <v>0</v>
      </c>
      <c r="D117" s="120">
        <v>5892</v>
      </c>
      <c r="E117" s="120">
        <v>53821.31</v>
      </c>
      <c r="F117" s="120">
        <v>52520</v>
      </c>
      <c r="G117" s="120">
        <v>53821.31</v>
      </c>
      <c r="H117" s="120">
        <v>58412</v>
      </c>
      <c r="I117" s="120">
        <v>0</v>
      </c>
      <c r="J117" s="120">
        <v>4590.6899999999996</v>
      </c>
      <c r="K117" s="120">
        <v>-4590.6899999999996</v>
      </c>
    </row>
    <row r="118" spans="1:11" x14ac:dyDescent="0.2">
      <c r="A118" s="119" t="s">
        <v>1051</v>
      </c>
      <c r="B118" s="119" t="s">
        <v>1052</v>
      </c>
      <c r="C118" s="120">
        <v>0</v>
      </c>
      <c r="D118" s="120">
        <v>0</v>
      </c>
      <c r="E118" s="120">
        <v>15000</v>
      </c>
      <c r="F118" s="120">
        <v>15000</v>
      </c>
      <c r="G118" s="120">
        <v>15000</v>
      </c>
      <c r="H118" s="120">
        <v>15000</v>
      </c>
      <c r="I118" s="120">
        <v>0</v>
      </c>
      <c r="J118" s="120">
        <v>0</v>
      </c>
      <c r="K118" s="120">
        <v>0</v>
      </c>
    </row>
    <row r="119" spans="1:11" x14ac:dyDescent="0.2">
      <c r="A119" s="119" t="s">
        <v>1053</v>
      </c>
      <c r="B119" s="119" t="s">
        <v>1054</v>
      </c>
      <c r="C119" s="120">
        <v>0</v>
      </c>
      <c r="D119" s="120">
        <v>0</v>
      </c>
      <c r="E119" s="120">
        <v>1745.9</v>
      </c>
      <c r="F119" s="120">
        <v>1743.87</v>
      </c>
      <c r="G119" s="120">
        <v>1745.9</v>
      </c>
      <c r="H119" s="120">
        <v>1743.87</v>
      </c>
      <c r="I119" s="120">
        <v>2.0299999999999998</v>
      </c>
      <c r="J119" s="120">
        <v>0</v>
      </c>
      <c r="K119" s="120">
        <v>2.0299999999999998</v>
      </c>
    </row>
    <row r="120" spans="1:11" x14ac:dyDescent="0.2">
      <c r="A120" s="119" t="s">
        <v>1055</v>
      </c>
      <c r="B120" s="119" t="s">
        <v>1056</v>
      </c>
      <c r="C120" s="120">
        <v>0</v>
      </c>
      <c r="D120" s="120">
        <v>0</v>
      </c>
      <c r="E120" s="120">
        <v>581.97</v>
      </c>
      <c r="F120" s="120">
        <v>581.29</v>
      </c>
      <c r="G120" s="120">
        <v>581.97</v>
      </c>
      <c r="H120" s="120">
        <v>581.29</v>
      </c>
      <c r="I120" s="120">
        <v>0.68</v>
      </c>
      <c r="J120" s="120">
        <v>0</v>
      </c>
      <c r="K120" s="120">
        <v>0.68</v>
      </c>
    </row>
    <row r="121" spans="1:11" x14ac:dyDescent="0.2">
      <c r="A121" s="119" t="s">
        <v>1057</v>
      </c>
      <c r="B121" s="119" t="s">
        <v>1058</v>
      </c>
      <c r="C121" s="120">
        <v>0</v>
      </c>
      <c r="D121" s="120">
        <v>0</v>
      </c>
      <c r="E121" s="120">
        <v>5933.23</v>
      </c>
      <c r="F121" s="120">
        <v>5926.33</v>
      </c>
      <c r="G121" s="120">
        <v>5933.23</v>
      </c>
      <c r="H121" s="120">
        <v>5926.33</v>
      </c>
      <c r="I121" s="120">
        <v>6.9</v>
      </c>
      <c r="J121" s="120">
        <v>0</v>
      </c>
      <c r="K121" s="120">
        <v>6.9</v>
      </c>
    </row>
    <row r="122" spans="1:11" x14ac:dyDescent="0.2">
      <c r="A122" s="119" t="s">
        <v>1059</v>
      </c>
      <c r="B122" s="119" t="s">
        <v>1060</v>
      </c>
      <c r="C122" s="120">
        <v>0</v>
      </c>
      <c r="D122" s="120">
        <v>0</v>
      </c>
      <c r="E122" s="120">
        <v>1745.9</v>
      </c>
      <c r="F122" s="120">
        <v>1743.87</v>
      </c>
      <c r="G122" s="120">
        <v>1745.9</v>
      </c>
      <c r="H122" s="120">
        <v>1743.87</v>
      </c>
      <c r="I122" s="120">
        <v>2.0299999999999998</v>
      </c>
      <c r="J122" s="120">
        <v>0</v>
      </c>
      <c r="K122" s="120">
        <v>2.0299999999999998</v>
      </c>
    </row>
    <row r="123" spans="1:11" x14ac:dyDescent="0.2">
      <c r="A123" s="119" t="s">
        <v>1061</v>
      </c>
      <c r="B123" s="119" t="s">
        <v>1062</v>
      </c>
      <c r="C123" s="120">
        <v>0</v>
      </c>
      <c r="D123" s="120">
        <v>261297.72</v>
      </c>
      <c r="E123" s="120">
        <v>1829184.83</v>
      </c>
      <c r="F123" s="120">
        <v>1708462.31</v>
      </c>
      <c r="G123" s="120">
        <v>1829184.83</v>
      </c>
      <c r="H123" s="120">
        <v>1969760.03</v>
      </c>
      <c r="I123" s="120">
        <v>0</v>
      </c>
      <c r="J123" s="120">
        <v>140575.20000000001</v>
      </c>
      <c r="K123" s="120">
        <v>-140575.20000000001</v>
      </c>
    </row>
    <row r="124" spans="1:11" x14ac:dyDescent="0.2">
      <c r="A124" s="119" t="s">
        <v>1063</v>
      </c>
      <c r="B124" s="119" t="s">
        <v>1064</v>
      </c>
      <c r="C124" s="120">
        <v>0</v>
      </c>
      <c r="D124" s="120">
        <v>0</v>
      </c>
      <c r="E124" s="120">
        <v>139368.06</v>
      </c>
      <c r="F124" s="120">
        <v>139368.06</v>
      </c>
      <c r="G124" s="120">
        <v>139368.06</v>
      </c>
      <c r="H124" s="120">
        <v>139368.06</v>
      </c>
      <c r="I124" s="120">
        <v>0</v>
      </c>
      <c r="J124" s="120">
        <v>0</v>
      </c>
      <c r="K124" s="120">
        <v>0</v>
      </c>
    </row>
    <row r="125" spans="1:11" x14ac:dyDescent="0.2">
      <c r="A125" s="119" t="s">
        <v>1065</v>
      </c>
      <c r="B125" s="119" t="s">
        <v>1066</v>
      </c>
      <c r="C125" s="120">
        <v>0</v>
      </c>
      <c r="D125" s="120">
        <v>78819.44</v>
      </c>
      <c r="E125" s="120">
        <v>0</v>
      </c>
      <c r="F125" s="120">
        <v>0</v>
      </c>
      <c r="G125" s="120">
        <v>0</v>
      </c>
      <c r="H125" s="120">
        <v>78819.44</v>
      </c>
      <c r="I125" s="120">
        <v>0</v>
      </c>
      <c r="J125" s="120">
        <v>78819.44</v>
      </c>
      <c r="K125" s="120">
        <v>-78819.44</v>
      </c>
    </row>
    <row r="126" spans="1:11" x14ac:dyDescent="0.2">
      <c r="A126" s="119" t="s">
        <v>1067</v>
      </c>
      <c r="B126" s="119" t="s">
        <v>1068</v>
      </c>
      <c r="C126" s="120">
        <v>0</v>
      </c>
      <c r="D126" s="120">
        <v>418021.2</v>
      </c>
      <c r="E126" s="120">
        <v>0</v>
      </c>
      <c r="F126" s="120">
        <v>0</v>
      </c>
      <c r="G126" s="120">
        <v>0</v>
      </c>
      <c r="H126" s="120">
        <v>418021.2</v>
      </c>
      <c r="I126" s="120">
        <v>0</v>
      </c>
      <c r="J126" s="120">
        <v>418021.2</v>
      </c>
      <c r="K126" s="120">
        <v>-418021.2</v>
      </c>
    </row>
    <row r="127" spans="1:11" x14ac:dyDescent="0.2">
      <c r="A127" s="119" t="s">
        <v>1069</v>
      </c>
      <c r="B127" s="119" t="s">
        <v>1070</v>
      </c>
      <c r="C127" s="120">
        <v>0</v>
      </c>
      <c r="D127" s="120">
        <v>2230981.85</v>
      </c>
      <c r="E127" s="120">
        <v>808186.12</v>
      </c>
      <c r="F127" s="120">
        <v>0</v>
      </c>
      <c r="G127" s="120">
        <v>808186.12</v>
      </c>
      <c r="H127" s="120">
        <v>2230981.85</v>
      </c>
      <c r="I127" s="120">
        <v>0</v>
      </c>
      <c r="J127" s="120">
        <v>1422795.73</v>
      </c>
      <c r="K127" s="120">
        <v>-1422795.73</v>
      </c>
    </row>
    <row r="128" spans="1:11" x14ac:dyDescent="0.2">
      <c r="A128" s="119" t="s">
        <v>1071</v>
      </c>
      <c r="B128" s="119" t="s">
        <v>1072</v>
      </c>
      <c r="C128" s="120">
        <v>0</v>
      </c>
      <c r="D128" s="120">
        <v>196.54</v>
      </c>
      <c r="E128" s="120">
        <v>0</v>
      </c>
      <c r="F128" s="120">
        <v>0</v>
      </c>
      <c r="G128" s="120">
        <v>0</v>
      </c>
      <c r="H128" s="120">
        <v>196.54</v>
      </c>
      <c r="I128" s="120">
        <v>0</v>
      </c>
      <c r="J128" s="120">
        <v>196.54</v>
      </c>
      <c r="K128" s="120">
        <v>-196.54</v>
      </c>
    </row>
    <row r="129" spans="1:11" x14ac:dyDescent="0.2">
      <c r="A129" s="119" t="s">
        <v>1073</v>
      </c>
      <c r="B129" s="119" t="s">
        <v>1074</v>
      </c>
      <c r="C129" s="120">
        <v>0</v>
      </c>
      <c r="D129" s="120">
        <v>787423.5</v>
      </c>
      <c r="E129" s="120">
        <v>890641.36</v>
      </c>
      <c r="F129" s="120">
        <v>103801.5</v>
      </c>
      <c r="G129" s="120">
        <v>890641.36</v>
      </c>
      <c r="H129" s="120">
        <v>891225</v>
      </c>
      <c r="I129" s="120">
        <v>0</v>
      </c>
      <c r="J129" s="120">
        <v>583.64</v>
      </c>
      <c r="K129" s="120">
        <v>-583.64</v>
      </c>
    </row>
    <row r="130" spans="1:11" x14ac:dyDescent="0.2">
      <c r="A130" s="119" t="s">
        <v>1075</v>
      </c>
      <c r="B130" s="119" t="s">
        <v>1076</v>
      </c>
      <c r="C130" s="120">
        <v>0</v>
      </c>
      <c r="D130" s="120">
        <v>32624.63</v>
      </c>
      <c r="E130" s="120">
        <v>123197.41</v>
      </c>
      <c r="F130" s="120">
        <v>90572.78</v>
      </c>
      <c r="G130" s="120">
        <v>123197.41</v>
      </c>
      <c r="H130" s="120">
        <v>123197.41</v>
      </c>
      <c r="I130" s="120">
        <v>0</v>
      </c>
      <c r="J130" s="120">
        <v>0</v>
      </c>
      <c r="K130" s="120">
        <v>0</v>
      </c>
    </row>
    <row r="131" spans="1:11" x14ac:dyDescent="0.2">
      <c r="A131" s="119" t="s">
        <v>1077</v>
      </c>
      <c r="B131" s="119" t="s">
        <v>1078</v>
      </c>
      <c r="C131" s="120">
        <v>0</v>
      </c>
      <c r="D131" s="120">
        <v>3350.53</v>
      </c>
      <c r="E131" s="120">
        <v>340962.12</v>
      </c>
      <c r="F131" s="120">
        <v>1118962.8500000001</v>
      </c>
      <c r="G131" s="120">
        <v>340962.12</v>
      </c>
      <c r="H131" s="120">
        <v>1122313.3799999999</v>
      </c>
      <c r="I131" s="120">
        <v>0</v>
      </c>
      <c r="J131" s="120">
        <v>781351.26</v>
      </c>
      <c r="K131" s="120">
        <v>-781351.26</v>
      </c>
    </row>
    <row r="132" spans="1:11" x14ac:dyDescent="0.2">
      <c r="A132" s="119" t="s">
        <v>1079</v>
      </c>
      <c r="B132" s="119" t="s">
        <v>1080</v>
      </c>
      <c r="C132" s="120">
        <v>0</v>
      </c>
      <c r="D132" s="120">
        <v>6388.66</v>
      </c>
      <c r="E132" s="120">
        <v>4000</v>
      </c>
      <c r="F132" s="120">
        <v>438673.26</v>
      </c>
      <c r="G132" s="120">
        <v>4000</v>
      </c>
      <c r="H132" s="120">
        <v>445061.92</v>
      </c>
      <c r="I132" s="120">
        <v>0</v>
      </c>
      <c r="J132" s="120">
        <v>441061.92</v>
      </c>
      <c r="K132" s="120">
        <v>-441061.92</v>
      </c>
    </row>
    <row r="133" spans="1:11" x14ac:dyDescent="0.2">
      <c r="A133" s="119" t="s">
        <v>1081</v>
      </c>
      <c r="B133" s="119" t="s">
        <v>1082</v>
      </c>
      <c r="C133" s="120">
        <v>0</v>
      </c>
      <c r="D133" s="120">
        <v>3096.77</v>
      </c>
      <c r="E133" s="120">
        <v>2114811.02</v>
      </c>
      <c r="F133" s="120">
        <v>1242246.3400000001</v>
      </c>
      <c r="G133" s="120">
        <v>2114811.02</v>
      </c>
      <c r="H133" s="120">
        <v>1245343.1100000001</v>
      </c>
      <c r="I133" s="120">
        <v>869467.91</v>
      </c>
      <c r="J133" s="120">
        <v>0</v>
      </c>
      <c r="K133" s="120">
        <v>869467.91</v>
      </c>
    </row>
    <row r="134" spans="1:11" x14ac:dyDescent="0.2">
      <c r="A134" s="119" t="s">
        <v>1083</v>
      </c>
      <c r="B134" s="119" t="s">
        <v>1084</v>
      </c>
      <c r="C134" s="120">
        <v>0</v>
      </c>
      <c r="D134" s="120">
        <v>2222.85</v>
      </c>
      <c r="E134" s="120">
        <v>2548.06</v>
      </c>
      <c r="F134" s="120">
        <v>42105.19</v>
      </c>
      <c r="G134" s="120">
        <v>2548.06</v>
      </c>
      <c r="H134" s="120">
        <v>44328.04</v>
      </c>
      <c r="I134" s="120">
        <v>0</v>
      </c>
      <c r="J134" s="120">
        <v>41779.980000000003</v>
      </c>
      <c r="K134" s="120">
        <v>-41779.980000000003</v>
      </c>
    </row>
    <row r="135" spans="1:11" x14ac:dyDescent="0.2">
      <c r="A135" s="119" t="s">
        <v>1085</v>
      </c>
      <c r="B135" s="119" t="s">
        <v>1086</v>
      </c>
      <c r="C135" s="120">
        <v>0</v>
      </c>
      <c r="D135" s="120">
        <v>687710.04</v>
      </c>
      <c r="E135" s="120">
        <v>0</v>
      </c>
      <c r="F135" s="120">
        <v>0</v>
      </c>
      <c r="G135" s="120">
        <v>0</v>
      </c>
      <c r="H135" s="120">
        <v>687710.04</v>
      </c>
      <c r="I135" s="120">
        <v>0</v>
      </c>
      <c r="J135" s="120">
        <v>687710.04</v>
      </c>
      <c r="K135" s="120">
        <v>-687710.04</v>
      </c>
    </row>
    <row r="136" spans="1:11" x14ac:dyDescent="0.2">
      <c r="A136" s="119" t="s">
        <v>1087</v>
      </c>
      <c r="B136" s="119" t="s">
        <v>1088</v>
      </c>
      <c r="C136" s="120">
        <v>0</v>
      </c>
      <c r="D136" s="120">
        <v>0</v>
      </c>
      <c r="E136" s="120">
        <v>2799.05</v>
      </c>
      <c r="F136" s="120">
        <v>0</v>
      </c>
      <c r="G136" s="120">
        <v>2799.05</v>
      </c>
      <c r="H136" s="120">
        <v>0</v>
      </c>
      <c r="I136" s="120">
        <v>2799.05</v>
      </c>
      <c r="J136" s="120">
        <v>0</v>
      </c>
      <c r="K136" s="120">
        <v>2799.05</v>
      </c>
    </row>
    <row r="137" spans="1:11" x14ac:dyDescent="0.2">
      <c r="A137" s="119" t="s">
        <v>1089</v>
      </c>
      <c r="B137" s="119" t="s">
        <v>1090</v>
      </c>
      <c r="C137" s="120">
        <v>0</v>
      </c>
      <c r="D137" s="120">
        <v>6276.61</v>
      </c>
      <c r="E137" s="120">
        <v>5434.5</v>
      </c>
      <c r="F137" s="120">
        <v>23290.17</v>
      </c>
      <c r="G137" s="120">
        <v>5434.5</v>
      </c>
      <c r="H137" s="120">
        <v>29566.78</v>
      </c>
      <c r="I137" s="120">
        <v>0</v>
      </c>
      <c r="J137" s="120">
        <v>24132.28</v>
      </c>
      <c r="K137" s="120">
        <v>-24132.28</v>
      </c>
    </row>
    <row r="138" spans="1:11" x14ac:dyDescent="0.2">
      <c r="A138" s="119" t="s">
        <v>1091</v>
      </c>
      <c r="B138" s="119" t="s">
        <v>1092</v>
      </c>
      <c r="C138" s="120">
        <v>0</v>
      </c>
      <c r="D138" s="120">
        <v>7703.44</v>
      </c>
      <c r="E138" s="120">
        <v>0</v>
      </c>
      <c r="F138" s="120">
        <v>62507.05</v>
      </c>
      <c r="G138" s="120">
        <v>0</v>
      </c>
      <c r="H138" s="120">
        <v>70210.490000000005</v>
      </c>
      <c r="I138" s="120">
        <v>0</v>
      </c>
      <c r="J138" s="120">
        <v>70210.490000000005</v>
      </c>
      <c r="K138" s="120">
        <v>-70210.490000000005</v>
      </c>
    </row>
    <row r="139" spans="1:11" x14ac:dyDescent="0.2">
      <c r="A139" s="119" t="s">
        <v>1093</v>
      </c>
      <c r="B139" s="119" t="s">
        <v>1094</v>
      </c>
      <c r="C139" s="120">
        <v>0</v>
      </c>
      <c r="D139" s="120">
        <v>9858.75</v>
      </c>
      <c r="E139" s="120">
        <v>15002.15</v>
      </c>
      <c r="F139" s="120">
        <v>272431.23</v>
      </c>
      <c r="G139" s="120">
        <v>15002.15</v>
      </c>
      <c r="H139" s="120">
        <v>282289.98</v>
      </c>
      <c r="I139" s="120">
        <v>0</v>
      </c>
      <c r="J139" s="120">
        <v>267287.83</v>
      </c>
      <c r="K139" s="120">
        <v>-267287.83</v>
      </c>
    </row>
    <row r="140" spans="1:11" x14ac:dyDescent="0.2">
      <c r="A140" s="119" t="s">
        <v>1095</v>
      </c>
      <c r="B140" s="119" t="s">
        <v>1096</v>
      </c>
      <c r="C140" s="120">
        <v>0</v>
      </c>
      <c r="D140" s="120">
        <v>0</v>
      </c>
      <c r="E140" s="120">
        <v>9214.6</v>
      </c>
      <c r="F140" s="120">
        <v>868768.65</v>
      </c>
      <c r="G140" s="120">
        <v>9214.6</v>
      </c>
      <c r="H140" s="120">
        <v>868768.65</v>
      </c>
      <c r="I140" s="120">
        <v>0</v>
      </c>
      <c r="J140" s="120">
        <v>859554.05</v>
      </c>
      <c r="K140" s="120">
        <v>-859554.05</v>
      </c>
    </row>
    <row r="141" spans="1:11" x14ac:dyDescent="0.2">
      <c r="A141" s="119" t="s">
        <v>1097</v>
      </c>
      <c r="B141" s="119" t="s">
        <v>1098</v>
      </c>
      <c r="C141" s="120">
        <v>0</v>
      </c>
      <c r="D141" s="120">
        <v>5000</v>
      </c>
      <c r="E141" s="120">
        <v>0</v>
      </c>
      <c r="F141" s="120">
        <v>0</v>
      </c>
      <c r="G141" s="120">
        <v>0</v>
      </c>
      <c r="H141" s="120">
        <v>5000</v>
      </c>
      <c r="I141" s="120">
        <v>0</v>
      </c>
      <c r="J141" s="120">
        <v>5000</v>
      </c>
      <c r="K141" s="120">
        <v>-5000</v>
      </c>
    </row>
    <row r="142" spans="1:11" x14ac:dyDescent="0.2">
      <c r="A142" s="119" t="s">
        <v>1099</v>
      </c>
      <c r="B142" s="119" t="s">
        <v>1100</v>
      </c>
      <c r="C142" s="120">
        <v>0</v>
      </c>
      <c r="D142" s="120">
        <v>15394845.869999999</v>
      </c>
      <c r="E142" s="120">
        <v>0</v>
      </c>
      <c r="F142" s="120">
        <v>-3594265.47</v>
      </c>
      <c r="G142" s="120">
        <v>0</v>
      </c>
      <c r="H142" s="120">
        <v>11800580.4</v>
      </c>
      <c r="I142" s="120">
        <v>0</v>
      </c>
      <c r="J142" s="120">
        <v>11800580.4</v>
      </c>
      <c r="K142" s="120">
        <v>-11800580.4</v>
      </c>
    </row>
    <row r="143" spans="1:11" ht="14.25" x14ac:dyDescent="0.2">
      <c r="A143" s="567" t="s">
        <v>1101</v>
      </c>
      <c r="B143" s="567"/>
      <c r="C143" s="121">
        <v>0</v>
      </c>
      <c r="D143" s="121">
        <v>20260908.25</v>
      </c>
      <c r="E143" s="121">
        <v>10877154.91</v>
      </c>
      <c r="F143" s="121">
        <v>7130363.9699999997</v>
      </c>
      <c r="G143" s="121">
        <v>10877154.91</v>
      </c>
      <c r="H143" s="121">
        <v>27391272.219999999</v>
      </c>
      <c r="I143" s="121">
        <v>872278.6</v>
      </c>
      <c r="J143" s="121">
        <v>17386395.91</v>
      </c>
      <c r="K143" s="121">
        <v>-16514117.310000001</v>
      </c>
    </row>
    <row r="144" spans="1:11" x14ac:dyDescent="0.2">
      <c r="A144" s="563"/>
      <c r="B144" s="563"/>
      <c r="C144" s="563"/>
      <c r="D144" s="563"/>
      <c r="E144" s="563"/>
      <c r="F144" s="563"/>
      <c r="G144" s="563"/>
      <c r="H144" s="563"/>
      <c r="I144" s="563"/>
      <c r="J144" s="563"/>
      <c r="K144" s="563"/>
    </row>
    <row r="145" spans="1:11" x14ac:dyDescent="0.2">
      <c r="A145" s="565" t="s">
        <v>771</v>
      </c>
      <c r="B145" s="565"/>
      <c r="C145" s="565"/>
      <c r="D145" s="565"/>
      <c r="E145" s="565"/>
      <c r="F145" s="565"/>
      <c r="G145" s="565"/>
      <c r="H145" s="565"/>
      <c r="I145" s="565"/>
      <c r="J145" s="565"/>
      <c r="K145" s="565"/>
    </row>
    <row r="146" spans="1:11" ht="12.75" customHeight="1" x14ac:dyDescent="0.2">
      <c r="A146" s="354" t="s">
        <v>772</v>
      </c>
      <c r="B146" s="354" t="s">
        <v>773</v>
      </c>
      <c r="C146" s="566" t="s">
        <v>774</v>
      </c>
      <c r="D146" s="566"/>
      <c r="E146" s="566" t="s">
        <v>775</v>
      </c>
      <c r="F146" s="566"/>
      <c r="G146" s="566" t="s">
        <v>776</v>
      </c>
      <c r="H146" s="566"/>
      <c r="I146" s="566" t="s">
        <v>777</v>
      </c>
      <c r="J146" s="566"/>
      <c r="K146" s="354" t="s">
        <v>778</v>
      </c>
    </row>
    <row r="147" spans="1:11" x14ac:dyDescent="0.2">
      <c r="A147" s="119" t="s">
        <v>852</v>
      </c>
      <c r="B147" s="119" t="s">
        <v>853</v>
      </c>
      <c r="C147" s="120">
        <v>0</v>
      </c>
      <c r="D147" s="120">
        <v>0</v>
      </c>
      <c r="E147" s="120">
        <v>0</v>
      </c>
      <c r="F147" s="120">
        <v>464591.12</v>
      </c>
      <c r="G147" s="120">
        <v>0</v>
      </c>
      <c r="H147" s="120">
        <v>464591.12</v>
      </c>
      <c r="I147" s="120">
        <v>0</v>
      </c>
      <c r="J147" s="120">
        <v>464591.12</v>
      </c>
      <c r="K147" s="120">
        <v>-464591.12</v>
      </c>
    </row>
    <row r="148" spans="1:11" x14ac:dyDescent="0.2">
      <c r="A148" s="119" t="s">
        <v>779</v>
      </c>
      <c r="B148" s="119" t="s">
        <v>1200</v>
      </c>
      <c r="C148" s="120">
        <v>0</v>
      </c>
      <c r="D148" s="120">
        <v>0</v>
      </c>
      <c r="E148" s="120">
        <v>0</v>
      </c>
      <c r="F148" s="120">
        <v>487537226.33999997</v>
      </c>
      <c r="G148" s="120">
        <v>0</v>
      </c>
      <c r="H148" s="120">
        <v>487537226.33999997</v>
      </c>
      <c r="I148" s="120">
        <v>0</v>
      </c>
      <c r="J148" s="120">
        <v>487537226.33999997</v>
      </c>
      <c r="K148" s="120">
        <v>-487537226.33999997</v>
      </c>
    </row>
    <row r="149" spans="1:11" x14ac:dyDescent="0.2">
      <c r="A149" s="119" t="s">
        <v>843</v>
      </c>
      <c r="B149" s="119" t="s">
        <v>844</v>
      </c>
      <c r="C149" s="120">
        <v>0</v>
      </c>
      <c r="D149" s="120">
        <v>0</v>
      </c>
      <c r="E149" s="120">
        <v>0</v>
      </c>
      <c r="F149" s="120">
        <v>191028867.21000001</v>
      </c>
      <c r="G149" s="120">
        <v>0</v>
      </c>
      <c r="H149" s="120">
        <v>191028867.21000001</v>
      </c>
      <c r="I149" s="120">
        <v>0</v>
      </c>
      <c r="J149" s="120">
        <v>191028867.21000001</v>
      </c>
      <c r="K149" s="120">
        <v>-191028867.21000001</v>
      </c>
    </row>
    <row r="150" spans="1:11" x14ac:dyDescent="0.2">
      <c r="A150" s="119" t="s">
        <v>781</v>
      </c>
      <c r="B150" s="119" t="s">
        <v>782</v>
      </c>
      <c r="C150" s="120">
        <v>0</v>
      </c>
      <c r="D150" s="120">
        <v>0</v>
      </c>
      <c r="E150" s="120">
        <v>0</v>
      </c>
      <c r="F150" s="120">
        <v>4648386.04</v>
      </c>
      <c r="G150" s="120">
        <v>0</v>
      </c>
      <c r="H150" s="120">
        <v>4648386.04</v>
      </c>
      <c r="I150" s="120">
        <v>0</v>
      </c>
      <c r="J150" s="120">
        <v>4648386.04</v>
      </c>
      <c r="K150" s="120">
        <v>-4648386.04</v>
      </c>
    </row>
    <row r="151" spans="1:11" x14ac:dyDescent="0.2">
      <c r="A151" s="119" t="s">
        <v>783</v>
      </c>
      <c r="B151" s="119" t="s">
        <v>784</v>
      </c>
      <c r="C151" s="120">
        <v>0</v>
      </c>
      <c r="D151" s="120">
        <v>0</v>
      </c>
      <c r="E151" s="120">
        <v>0</v>
      </c>
      <c r="F151" s="120">
        <v>2757371.77</v>
      </c>
      <c r="G151" s="120">
        <v>0</v>
      </c>
      <c r="H151" s="120">
        <v>2757371.77</v>
      </c>
      <c r="I151" s="120">
        <v>0</v>
      </c>
      <c r="J151" s="120">
        <v>2757371.77</v>
      </c>
      <c r="K151" s="120">
        <v>-2757371.77</v>
      </c>
    </row>
    <row r="152" spans="1:11" x14ac:dyDescent="0.2">
      <c r="A152" s="119" t="s">
        <v>785</v>
      </c>
      <c r="B152" s="119" t="s">
        <v>786</v>
      </c>
      <c r="C152" s="120">
        <v>0</v>
      </c>
      <c r="D152" s="120">
        <v>0</v>
      </c>
      <c r="E152" s="120">
        <v>0</v>
      </c>
      <c r="F152" s="120">
        <v>9765.23</v>
      </c>
      <c r="G152" s="120">
        <v>0</v>
      </c>
      <c r="H152" s="120">
        <v>9765.23</v>
      </c>
      <c r="I152" s="120">
        <v>0</v>
      </c>
      <c r="J152" s="120">
        <v>9765.23</v>
      </c>
      <c r="K152" s="120">
        <v>-9765.23</v>
      </c>
    </row>
    <row r="153" spans="1:11" x14ac:dyDescent="0.2">
      <c r="A153" s="119" t="s">
        <v>858</v>
      </c>
      <c r="B153" s="119" t="s">
        <v>29</v>
      </c>
      <c r="C153" s="120">
        <v>0</v>
      </c>
      <c r="D153" s="120">
        <v>0</v>
      </c>
      <c r="E153" s="120">
        <v>0</v>
      </c>
      <c r="F153" s="120">
        <v>17.78</v>
      </c>
      <c r="G153" s="120">
        <v>0</v>
      </c>
      <c r="H153" s="120">
        <v>17.78</v>
      </c>
      <c r="I153" s="120">
        <v>0</v>
      </c>
      <c r="J153" s="120">
        <v>17.78</v>
      </c>
      <c r="K153" s="120">
        <v>-17.78</v>
      </c>
    </row>
    <row r="154" spans="1:11" x14ac:dyDescent="0.2">
      <c r="A154" s="119" t="s">
        <v>787</v>
      </c>
      <c r="B154" s="119" t="s">
        <v>788</v>
      </c>
      <c r="C154" s="120">
        <v>0</v>
      </c>
      <c r="D154" s="120">
        <v>0</v>
      </c>
      <c r="E154" s="120">
        <v>0</v>
      </c>
      <c r="F154" s="120">
        <v>1381198.5</v>
      </c>
      <c r="G154" s="120">
        <v>0</v>
      </c>
      <c r="H154" s="120">
        <v>1381198.5</v>
      </c>
      <c r="I154" s="120">
        <v>0</v>
      </c>
      <c r="J154" s="120">
        <v>1381198.5</v>
      </c>
      <c r="K154" s="120">
        <v>-1381198.5</v>
      </c>
    </row>
    <row r="155" spans="1:11" x14ac:dyDescent="0.2">
      <c r="A155" s="119" t="s">
        <v>789</v>
      </c>
      <c r="B155" s="119" t="s">
        <v>790</v>
      </c>
      <c r="C155" s="120">
        <v>0</v>
      </c>
      <c r="D155" s="120">
        <v>0</v>
      </c>
      <c r="E155" s="120">
        <v>0</v>
      </c>
      <c r="F155" s="120">
        <v>30500000</v>
      </c>
      <c r="G155" s="120">
        <v>0</v>
      </c>
      <c r="H155" s="120">
        <v>30500000</v>
      </c>
      <c r="I155" s="120">
        <v>0</v>
      </c>
      <c r="J155" s="120">
        <v>30500000</v>
      </c>
      <c r="K155" s="120">
        <v>-30500000</v>
      </c>
    </row>
    <row r="156" spans="1:11" x14ac:dyDescent="0.2">
      <c r="A156" s="119" t="s">
        <v>791</v>
      </c>
      <c r="B156" s="119" t="s">
        <v>792</v>
      </c>
      <c r="C156" s="120">
        <v>0</v>
      </c>
      <c r="D156" s="120">
        <v>0</v>
      </c>
      <c r="E156" s="120">
        <v>0</v>
      </c>
      <c r="F156" s="120">
        <v>26257794.420000002</v>
      </c>
      <c r="G156" s="120">
        <v>0</v>
      </c>
      <c r="H156" s="120">
        <v>26257794.420000002</v>
      </c>
      <c r="I156" s="120">
        <v>0</v>
      </c>
      <c r="J156" s="120">
        <v>26257794.420000002</v>
      </c>
      <c r="K156" s="120">
        <v>-26257794.420000002</v>
      </c>
    </row>
    <row r="157" spans="1:11" x14ac:dyDescent="0.2">
      <c r="A157" s="119" t="s">
        <v>793</v>
      </c>
      <c r="B157" s="119" t="s">
        <v>794</v>
      </c>
      <c r="C157" s="120">
        <v>0</v>
      </c>
      <c r="D157" s="120">
        <v>0</v>
      </c>
      <c r="E157" s="120">
        <v>0</v>
      </c>
      <c r="F157" s="120">
        <v>2850000</v>
      </c>
      <c r="G157" s="120">
        <v>0</v>
      </c>
      <c r="H157" s="120">
        <v>2850000</v>
      </c>
      <c r="I157" s="120">
        <v>0</v>
      </c>
      <c r="J157" s="120">
        <v>2850000</v>
      </c>
      <c r="K157" s="120">
        <v>-2850000</v>
      </c>
    </row>
    <row r="158" spans="1:11" x14ac:dyDescent="0.2">
      <c r="A158" s="119" t="s">
        <v>795</v>
      </c>
      <c r="B158" s="119" t="s">
        <v>796</v>
      </c>
      <c r="C158" s="120">
        <v>0</v>
      </c>
      <c r="D158" s="120">
        <v>0</v>
      </c>
      <c r="E158" s="120">
        <v>0</v>
      </c>
      <c r="F158" s="120">
        <v>7477964.46</v>
      </c>
      <c r="G158" s="120">
        <v>0</v>
      </c>
      <c r="H158" s="120">
        <v>7477964.46</v>
      </c>
      <c r="I158" s="120">
        <v>0</v>
      </c>
      <c r="J158" s="120">
        <v>7477964.46</v>
      </c>
      <c r="K158" s="120">
        <v>-7477964.46</v>
      </c>
    </row>
    <row r="159" spans="1:11" x14ac:dyDescent="0.2">
      <c r="A159" s="119" t="s">
        <v>797</v>
      </c>
      <c r="B159" s="119" t="s">
        <v>798</v>
      </c>
      <c r="C159" s="120">
        <v>0</v>
      </c>
      <c r="D159" s="120">
        <v>0</v>
      </c>
      <c r="E159" s="120">
        <v>0</v>
      </c>
      <c r="F159" s="120">
        <v>184938409.47</v>
      </c>
      <c r="G159" s="120">
        <v>0</v>
      </c>
      <c r="H159" s="120">
        <v>184938409.47</v>
      </c>
      <c r="I159" s="120">
        <v>0</v>
      </c>
      <c r="J159" s="120">
        <v>184938409.47</v>
      </c>
      <c r="K159" s="120">
        <v>-184938409.47</v>
      </c>
    </row>
    <row r="160" spans="1:11" x14ac:dyDescent="0.2">
      <c r="A160" s="119" t="s">
        <v>799</v>
      </c>
      <c r="B160" s="119" t="s">
        <v>800</v>
      </c>
      <c r="C160" s="120">
        <v>0</v>
      </c>
      <c r="D160" s="120">
        <v>0</v>
      </c>
      <c r="E160" s="120">
        <v>0</v>
      </c>
      <c r="F160" s="120">
        <v>10189.24</v>
      </c>
      <c r="G160" s="120">
        <v>0</v>
      </c>
      <c r="H160" s="120">
        <v>10189.24</v>
      </c>
      <c r="I160" s="120">
        <v>0</v>
      </c>
      <c r="J160" s="120">
        <v>10189.24</v>
      </c>
      <c r="K160" s="120">
        <v>-10189.24</v>
      </c>
    </row>
    <row r="161" spans="1:13" x14ac:dyDescent="0.2">
      <c r="A161" s="119" t="s">
        <v>801</v>
      </c>
      <c r="B161" s="119" t="s">
        <v>802</v>
      </c>
      <c r="C161" s="120">
        <v>0</v>
      </c>
      <c r="D161" s="120">
        <v>0</v>
      </c>
      <c r="E161" s="120">
        <v>0</v>
      </c>
      <c r="F161" s="120">
        <v>15939.02</v>
      </c>
      <c r="G161" s="120">
        <v>0</v>
      </c>
      <c r="H161" s="120">
        <v>15939.02</v>
      </c>
      <c r="I161" s="120">
        <v>0</v>
      </c>
      <c r="J161" s="120">
        <v>15939.02</v>
      </c>
      <c r="K161" s="120">
        <v>-15939.02</v>
      </c>
    </row>
    <row r="162" spans="1:13" x14ac:dyDescent="0.2">
      <c r="A162" s="119" t="s">
        <v>803</v>
      </c>
      <c r="B162" s="119" t="s">
        <v>804</v>
      </c>
      <c r="C162" s="120">
        <v>0</v>
      </c>
      <c r="D162" s="120">
        <v>0</v>
      </c>
      <c r="E162" s="120">
        <v>0</v>
      </c>
      <c r="F162" s="120">
        <v>3594265.47</v>
      </c>
      <c r="G162" s="120">
        <v>0</v>
      </c>
      <c r="H162" s="120">
        <v>3594265.47</v>
      </c>
      <c r="I162" s="120">
        <v>0</v>
      </c>
      <c r="J162" s="120">
        <v>3594265.47</v>
      </c>
      <c r="K162" s="120">
        <v>-3594265.47</v>
      </c>
    </row>
    <row r="163" spans="1:13" x14ac:dyDescent="0.2">
      <c r="A163" s="119" t="s">
        <v>805</v>
      </c>
      <c r="B163" s="119" t="s">
        <v>806</v>
      </c>
      <c r="C163" s="120">
        <v>0</v>
      </c>
      <c r="D163" s="120">
        <v>0</v>
      </c>
      <c r="E163" s="120">
        <v>0</v>
      </c>
      <c r="F163" s="120">
        <v>3039000.96</v>
      </c>
      <c r="G163" s="120">
        <v>0</v>
      </c>
      <c r="H163" s="120">
        <v>3039000.96</v>
      </c>
      <c r="I163" s="120">
        <v>0</v>
      </c>
      <c r="J163" s="120">
        <v>3039000.96</v>
      </c>
      <c r="K163" s="120">
        <v>-3039000.96</v>
      </c>
    </row>
    <row r="164" spans="1:13" ht="14.25" x14ac:dyDescent="0.2">
      <c r="A164" s="567" t="s">
        <v>845</v>
      </c>
      <c r="B164" s="567"/>
      <c r="C164" s="121">
        <v>0</v>
      </c>
      <c r="D164" s="121">
        <v>0</v>
      </c>
      <c r="E164" s="121">
        <v>0</v>
      </c>
      <c r="F164" s="121">
        <v>946510987.02999997</v>
      </c>
      <c r="G164" s="121">
        <v>0</v>
      </c>
      <c r="H164" s="121">
        <v>946510987.02999997</v>
      </c>
      <c r="I164" s="121">
        <v>0</v>
      </c>
      <c r="J164" s="121">
        <v>946510987.02999997</v>
      </c>
      <c r="K164" s="121">
        <v>-946510987.02999997</v>
      </c>
    </row>
    <row r="165" spans="1:13" x14ac:dyDescent="0.2">
      <c r="A165" s="563"/>
      <c r="B165" s="563"/>
      <c r="C165" s="563"/>
      <c r="D165" s="563"/>
      <c r="E165" s="563"/>
      <c r="F165" s="563"/>
      <c r="G165" s="563"/>
      <c r="H165" s="563"/>
      <c r="I165" s="563"/>
      <c r="J165" s="563"/>
      <c r="K165" s="563"/>
    </row>
    <row r="166" spans="1:13" x14ac:dyDescent="0.2">
      <c r="A166" s="565" t="s">
        <v>771</v>
      </c>
      <c r="B166" s="565"/>
      <c r="C166" s="565"/>
      <c r="D166" s="565"/>
      <c r="E166" s="565"/>
      <c r="F166" s="565"/>
      <c r="G166" s="565"/>
      <c r="H166" s="565"/>
      <c r="I166" s="565"/>
      <c r="J166" s="565"/>
      <c r="K166" s="565"/>
    </row>
    <row r="167" spans="1:13" ht="12.75" customHeight="1" x14ac:dyDescent="0.2">
      <c r="A167" s="354" t="s">
        <v>772</v>
      </c>
      <c r="B167" s="354" t="s">
        <v>773</v>
      </c>
      <c r="C167" s="566" t="s">
        <v>774</v>
      </c>
      <c r="D167" s="566"/>
      <c r="E167" s="566" t="s">
        <v>775</v>
      </c>
      <c r="F167" s="566"/>
      <c r="G167" s="566" t="s">
        <v>776</v>
      </c>
      <c r="H167" s="566"/>
      <c r="I167" s="566" t="s">
        <v>777</v>
      </c>
      <c r="J167" s="566"/>
      <c r="K167" s="354" t="s">
        <v>778</v>
      </c>
    </row>
    <row r="168" spans="1:13" x14ac:dyDescent="0.2">
      <c r="A168" s="284" t="s">
        <v>440</v>
      </c>
      <c r="B168" s="284" t="s">
        <v>808</v>
      </c>
      <c r="C168" s="285">
        <v>0</v>
      </c>
      <c r="D168" s="285">
        <v>0</v>
      </c>
      <c r="E168" s="285">
        <v>2240037.7200000002</v>
      </c>
      <c r="F168" s="285">
        <v>0</v>
      </c>
      <c r="G168" s="285">
        <v>2240037.7200000002</v>
      </c>
      <c r="H168" s="285">
        <v>0</v>
      </c>
      <c r="I168" s="285">
        <v>2240037.7200000002</v>
      </c>
      <c r="J168" s="285">
        <v>0</v>
      </c>
      <c r="K168" s="285">
        <v>2240037.7200000002</v>
      </c>
    </row>
    <row r="169" spans="1:13" x14ac:dyDescent="0.2">
      <c r="A169" s="143" t="s">
        <v>438</v>
      </c>
      <c r="B169" s="143" t="s">
        <v>437</v>
      </c>
      <c r="C169" s="144">
        <v>0</v>
      </c>
      <c r="D169" s="144">
        <v>0</v>
      </c>
      <c r="E169" s="144">
        <v>57007.31</v>
      </c>
      <c r="F169" s="144">
        <v>0</v>
      </c>
      <c r="G169" s="144">
        <v>57007.31</v>
      </c>
      <c r="H169" s="144">
        <v>0</v>
      </c>
      <c r="I169" s="144">
        <v>57007.31</v>
      </c>
      <c r="J169" s="144">
        <v>0</v>
      </c>
      <c r="K169" s="144">
        <v>57007.31</v>
      </c>
    </row>
    <row r="170" spans="1:13" x14ac:dyDescent="0.2">
      <c r="A170" s="284" t="s">
        <v>432</v>
      </c>
      <c r="B170" s="284" t="s">
        <v>859</v>
      </c>
      <c r="C170" s="285">
        <v>0</v>
      </c>
      <c r="D170" s="285">
        <v>0</v>
      </c>
      <c r="E170" s="285">
        <v>846.16</v>
      </c>
      <c r="F170" s="285">
        <v>0</v>
      </c>
      <c r="G170" s="285">
        <v>846.16</v>
      </c>
      <c r="H170" s="285">
        <v>0</v>
      </c>
      <c r="I170" s="285">
        <v>846.16</v>
      </c>
      <c r="J170" s="285">
        <v>0</v>
      </c>
      <c r="K170" s="285">
        <v>846.16</v>
      </c>
    </row>
    <row r="171" spans="1:13" x14ac:dyDescent="0.2">
      <c r="A171" s="284" t="s">
        <v>414</v>
      </c>
      <c r="B171" s="284" t="s">
        <v>809</v>
      </c>
      <c r="C171" s="285">
        <v>0</v>
      </c>
      <c r="D171" s="285">
        <v>0</v>
      </c>
      <c r="E171" s="285">
        <v>591727.13</v>
      </c>
      <c r="F171" s="285">
        <v>0</v>
      </c>
      <c r="G171" s="285">
        <v>591727.13</v>
      </c>
      <c r="H171" s="285">
        <v>0</v>
      </c>
      <c r="I171" s="285">
        <v>591727.13</v>
      </c>
      <c r="J171" s="285">
        <v>0</v>
      </c>
      <c r="K171" s="285">
        <v>591727.13</v>
      </c>
      <c r="M171" s="134"/>
    </row>
    <row r="172" spans="1:13" x14ac:dyDescent="0.2">
      <c r="A172" s="143" t="s">
        <v>406</v>
      </c>
      <c r="B172" s="143" t="s">
        <v>397</v>
      </c>
      <c r="C172" s="144">
        <v>0</v>
      </c>
      <c r="D172" s="144">
        <v>0</v>
      </c>
      <c r="E172" s="144">
        <v>170932.93</v>
      </c>
      <c r="F172" s="144">
        <v>0</v>
      </c>
      <c r="G172" s="144">
        <v>170932.93</v>
      </c>
      <c r="H172" s="144">
        <v>0</v>
      </c>
      <c r="I172" s="144">
        <v>170932.93</v>
      </c>
      <c r="J172" s="144">
        <v>0</v>
      </c>
      <c r="K172" s="144">
        <v>170932.93</v>
      </c>
    </row>
    <row r="173" spans="1:13" x14ac:dyDescent="0.2">
      <c r="A173" s="143" t="s">
        <v>405</v>
      </c>
      <c r="B173" s="143" t="s">
        <v>393</v>
      </c>
      <c r="C173" s="144">
        <v>0</v>
      </c>
      <c r="D173" s="144">
        <v>0</v>
      </c>
      <c r="E173" s="144">
        <v>46411.08</v>
      </c>
      <c r="F173" s="144">
        <v>0</v>
      </c>
      <c r="G173" s="144">
        <v>46411.08</v>
      </c>
      <c r="H173" s="144">
        <v>0</v>
      </c>
      <c r="I173" s="144">
        <v>46411.08</v>
      </c>
      <c r="J173" s="144">
        <v>0</v>
      </c>
      <c r="K173" s="144">
        <v>46411.08</v>
      </c>
    </row>
    <row r="174" spans="1:13" x14ac:dyDescent="0.2">
      <c r="A174" s="143" t="s">
        <v>404</v>
      </c>
      <c r="B174" s="143" t="s">
        <v>403</v>
      </c>
      <c r="C174" s="144">
        <v>0</v>
      </c>
      <c r="D174" s="144">
        <v>0</v>
      </c>
      <c r="E174" s="144">
        <v>41500</v>
      </c>
      <c r="F174" s="144">
        <v>0</v>
      </c>
      <c r="G174" s="144">
        <v>41500</v>
      </c>
      <c r="H174" s="144">
        <v>0</v>
      </c>
      <c r="I174" s="144">
        <v>41500</v>
      </c>
      <c r="J174" s="144">
        <v>0</v>
      </c>
      <c r="K174" s="144">
        <v>41500</v>
      </c>
    </row>
    <row r="175" spans="1:13" x14ac:dyDescent="0.2">
      <c r="A175" s="282" t="s">
        <v>390</v>
      </c>
      <c r="B175" s="282" t="s">
        <v>810</v>
      </c>
      <c r="C175" s="283">
        <v>0</v>
      </c>
      <c r="D175" s="283">
        <v>0</v>
      </c>
      <c r="E175" s="283">
        <v>536583.81999999995</v>
      </c>
      <c r="F175" s="283">
        <v>0</v>
      </c>
      <c r="G175" s="283">
        <v>536583.81999999995</v>
      </c>
      <c r="H175" s="283">
        <v>0</v>
      </c>
      <c r="I175" s="283">
        <v>536583.81999999995</v>
      </c>
      <c r="J175" s="283">
        <v>0</v>
      </c>
      <c r="K175" s="283">
        <v>536583.81999999995</v>
      </c>
    </row>
    <row r="176" spans="1:13" x14ac:dyDescent="0.2">
      <c r="A176" s="282" t="s">
        <v>388</v>
      </c>
      <c r="B176" s="282" t="s">
        <v>811</v>
      </c>
      <c r="C176" s="283">
        <v>0</v>
      </c>
      <c r="D176" s="283">
        <v>0</v>
      </c>
      <c r="E176" s="283">
        <v>153688.64000000001</v>
      </c>
      <c r="F176" s="283">
        <v>0</v>
      </c>
      <c r="G176" s="283">
        <v>153688.64000000001</v>
      </c>
      <c r="H176" s="283">
        <v>0</v>
      </c>
      <c r="I176" s="283">
        <v>153688.64000000001</v>
      </c>
      <c r="J176" s="283">
        <v>0</v>
      </c>
      <c r="K176" s="283">
        <v>153688.64000000001</v>
      </c>
    </row>
    <row r="177" spans="1:11" x14ac:dyDescent="0.2">
      <c r="A177" s="150" t="s">
        <v>372</v>
      </c>
      <c r="B177" s="150" t="s">
        <v>371</v>
      </c>
      <c r="C177" s="151">
        <v>0</v>
      </c>
      <c r="D177" s="151">
        <v>0</v>
      </c>
      <c r="E177" s="151">
        <v>554035.29</v>
      </c>
      <c r="F177" s="151">
        <v>0</v>
      </c>
      <c r="G177" s="151">
        <v>554035.29</v>
      </c>
      <c r="H177" s="151">
        <v>0</v>
      </c>
      <c r="I177" s="151">
        <v>554035.29</v>
      </c>
      <c r="J177" s="151">
        <v>0</v>
      </c>
      <c r="K177" s="151">
        <v>554035.29</v>
      </c>
    </row>
    <row r="178" spans="1:11" x14ac:dyDescent="0.2">
      <c r="A178" s="143" t="s">
        <v>1220</v>
      </c>
      <c r="B178" s="143" t="s">
        <v>1219</v>
      </c>
      <c r="C178" s="144">
        <v>0</v>
      </c>
      <c r="D178" s="144">
        <v>0</v>
      </c>
      <c r="E178" s="144">
        <v>578.01</v>
      </c>
      <c r="F178" s="144">
        <v>0</v>
      </c>
      <c r="G178" s="144">
        <v>578.01</v>
      </c>
      <c r="H178" s="144">
        <v>0</v>
      </c>
      <c r="I178" s="144">
        <v>578.01</v>
      </c>
      <c r="J178" s="144">
        <v>0</v>
      </c>
      <c r="K178" s="144">
        <v>578.01</v>
      </c>
    </row>
    <row r="179" spans="1:11" x14ac:dyDescent="0.2">
      <c r="A179" s="143" t="s">
        <v>378</v>
      </c>
      <c r="B179" s="143" t="s">
        <v>812</v>
      </c>
      <c r="C179" s="144">
        <v>0</v>
      </c>
      <c r="D179" s="144">
        <v>0</v>
      </c>
      <c r="E179" s="144">
        <v>9648.5400000000009</v>
      </c>
      <c r="F179" s="144">
        <v>0</v>
      </c>
      <c r="G179" s="144">
        <v>9648.5400000000009</v>
      </c>
      <c r="H179" s="144">
        <v>0</v>
      </c>
      <c r="I179" s="144">
        <v>9648.5400000000009</v>
      </c>
      <c r="J179" s="144">
        <v>0</v>
      </c>
      <c r="K179" s="144">
        <v>9648.5400000000009</v>
      </c>
    </row>
    <row r="180" spans="1:11" x14ac:dyDescent="0.2">
      <c r="A180" s="204" t="s">
        <v>364</v>
      </c>
      <c r="B180" s="204" t="s">
        <v>813</v>
      </c>
      <c r="C180" s="205">
        <v>0</v>
      </c>
      <c r="D180" s="205">
        <v>0</v>
      </c>
      <c r="E180" s="205">
        <v>940</v>
      </c>
      <c r="F180" s="205">
        <v>0</v>
      </c>
      <c r="G180" s="205">
        <v>940</v>
      </c>
      <c r="H180" s="205">
        <v>0</v>
      </c>
      <c r="I180" s="205">
        <v>940</v>
      </c>
      <c r="J180" s="205">
        <v>0</v>
      </c>
      <c r="K180" s="205">
        <v>940</v>
      </c>
    </row>
    <row r="181" spans="1:11" x14ac:dyDescent="0.2">
      <c r="A181" s="204" t="s">
        <v>362</v>
      </c>
      <c r="B181" s="204" t="s">
        <v>361</v>
      </c>
      <c r="C181" s="205">
        <v>0</v>
      </c>
      <c r="D181" s="205">
        <v>0</v>
      </c>
      <c r="E181" s="205">
        <v>31572.880000000001</v>
      </c>
      <c r="F181" s="205">
        <v>0</v>
      </c>
      <c r="G181" s="205">
        <v>31572.880000000001</v>
      </c>
      <c r="H181" s="205">
        <v>0</v>
      </c>
      <c r="I181" s="205">
        <v>31572.880000000001</v>
      </c>
      <c r="J181" s="205">
        <v>0</v>
      </c>
      <c r="K181" s="205">
        <v>31572.880000000001</v>
      </c>
    </row>
    <row r="182" spans="1:11" x14ac:dyDescent="0.2">
      <c r="A182" s="204" t="s">
        <v>360</v>
      </c>
      <c r="B182" s="204" t="s">
        <v>359</v>
      </c>
      <c r="C182" s="205">
        <v>0</v>
      </c>
      <c r="D182" s="205">
        <v>0</v>
      </c>
      <c r="E182" s="205">
        <v>346</v>
      </c>
      <c r="F182" s="205">
        <v>0</v>
      </c>
      <c r="G182" s="205">
        <v>346</v>
      </c>
      <c r="H182" s="205">
        <v>0</v>
      </c>
      <c r="I182" s="205">
        <v>346</v>
      </c>
      <c r="J182" s="205">
        <v>0</v>
      </c>
      <c r="K182" s="205">
        <v>346</v>
      </c>
    </row>
    <row r="183" spans="1:11" x14ac:dyDescent="0.2">
      <c r="A183" s="204" t="s">
        <v>358</v>
      </c>
      <c r="B183" s="204" t="s">
        <v>815</v>
      </c>
      <c r="C183" s="205">
        <v>0</v>
      </c>
      <c r="D183" s="205">
        <v>0</v>
      </c>
      <c r="E183" s="205">
        <v>67459.070000000007</v>
      </c>
      <c r="F183" s="205">
        <v>0</v>
      </c>
      <c r="G183" s="205">
        <v>67459.070000000007</v>
      </c>
      <c r="H183" s="205">
        <v>0</v>
      </c>
      <c r="I183" s="205">
        <v>67459.070000000007</v>
      </c>
      <c r="J183" s="205">
        <v>0</v>
      </c>
      <c r="K183" s="205">
        <v>67459.070000000007</v>
      </c>
    </row>
    <row r="184" spans="1:11" x14ac:dyDescent="0.2">
      <c r="A184" s="204" t="s">
        <v>356</v>
      </c>
      <c r="B184" s="204" t="s">
        <v>355</v>
      </c>
      <c r="C184" s="205">
        <v>0</v>
      </c>
      <c r="D184" s="205">
        <v>0</v>
      </c>
      <c r="E184" s="205">
        <v>17657</v>
      </c>
      <c r="F184" s="205">
        <v>0</v>
      </c>
      <c r="G184" s="205">
        <v>17657</v>
      </c>
      <c r="H184" s="205">
        <v>0</v>
      </c>
      <c r="I184" s="205">
        <v>17657</v>
      </c>
      <c r="J184" s="205">
        <v>0</v>
      </c>
      <c r="K184" s="205">
        <v>17657</v>
      </c>
    </row>
    <row r="185" spans="1:11" x14ac:dyDescent="0.2">
      <c r="A185" s="204" t="s">
        <v>354</v>
      </c>
      <c r="B185" s="204" t="s">
        <v>353</v>
      </c>
      <c r="C185" s="205">
        <v>0</v>
      </c>
      <c r="D185" s="205">
        <v>0</v>
      </c>
      <c r="E185" s="205">
        <v>60458.73</v>
      </c>
      <c r="F185" s="205">
        <v>0</v>
      </c>
      <c r="G185" s="205">
        <v>60458.73</v>
      </c>
      <c r="H185" s="205">
        <v>0</v>
      </c>
      <c r="I185" s="205">
        <v>60458.73</v>
      </c>
      <c r="J185" s="205">
        <v>0</v>
      </c>
      <c r="K185" s="205">
        <v>60458.73</v>
      </c>
    </row>
    <row r="186" spans="1:11" x14ac:dyDescent="0.2">
      <c r="A186" s="359" t="s">
        <v>352</v>
      </c>
      <c r="B186" s="359" t="s">
        <v>351</v>
      </c>
      <c r="C186" s="360">
        <v>0</v>
      </c>
      <c r="D186" s="360">
        <v>0</v>
      </c>
      <c r="E186" s="360">
        <v>290</v>
      </c>
      <c r="F186" s="360">
        <v>0</v>
      </c>
      <c r="G186" s="360">
        <v>290</v>
      </c>
      <c r="H186" s="360">
        <v>0</v>
      </c>
      <c r="I186" s="360">
        <v>290</v>
      </c>
      <c r="J186" s="360">
        <v>0</v>
      </c>
      <c r="K186" s="360">
        <v>290</v>
      </c>
    </row>
    <row r="187" spans="1:11" x14ac:dyDescent="0.2">
      <c r="A187" s="359" t="s">
        <v>350</v>
      </c>
      <c r="B187" s="359" t="s">
        <v>349</v>
      </c>
      <c r="C187" s="360">
        <v>0</v>
      </c>
      <c r="D187" s="360">
        <v>0</v>
      </c>
      <c r="E187" s="360">
        <v>7436</v>
      </c>
      <c r="F187" s="360">
        <v>0</v>
      </c>
      <c r="G187" s="360">
        <v>7436</v>
      </c>
      <c r="H187" s="360">
        <v>0</v>
      </c>
      <c r="I187" s="360">
        <v>7436</v>
      </c>
      <c r="J187" s="360">
        <v>0</v>
      </c>
      <c r="K187" s="360">
        <v>7436</v>
      </c>
    </row>
    <row r="188" spans="1:11" x14ac:dyDescent="0.2">
      <c r="A188" s="359" t="s">
        <v>348</v>
      </c>
      <c r="B188" s="359" t="s">
        <v>347</v>
      </c>
      <c r="C188" s="360">
        <v>0</v>
      </c>
      <c r="D188" s="360">
        <v>0</v>
      </c>
      <c r="E188" s="360">
        <v>3405.72</v>
      </c>
      <c r="F188" s="360">
        <v>0</v>
      </c>
      <c r="G188" s="360">
        <v>3405.72</v>
      </c>
      <c r="H188" s="360">
        <v>0</v>
      </c>
      <c r="I188" s="360">
        <v>3405.72</v>
      </c>
      <c r="J188" s="360">
        <v>0</v>
      </c>
      <c r="K188" s="360">
        <v>3405.72</v>
      </c>
    </row>
    <row r="189" spans="1:11" x14ac:dyDescent="0.2">
      <c r="A189" s="359" t="s">
        <v>346</v>
      </c>
      <c r="B189" s="359" t="s">
        <v>345</v>
      </c>
      <c r="C189" s="360">
        <v>0</v>
      </c>
      <c r="D189" s="360">
        <v>0</v>
      </c>
      <c r="E189" s="360">
        <v>1156.42</v>
      </c>
      <c r="F189" s="360">
        <v>0</v>
      </c>
      <c r="G189" s="360">
        <v>1156.42</v>
      </c>
      <c r="H189" s="360">
        <v>0</v>
      </c>
      <c r="I189" s="360">
        <v>1156.42</v>
      </c>
      <c r="J189" s="360">
        <v>0</v>
      </c>
      <c r="K189" s="360">
        <v>1156.42</v>
      </c>
    </row>
    <row r="190" spans="1:11" x14ac:dyDescent="0.2">
      <c r="A190" s="359" t="s">
        <v>340</v>
      </c>
      <c r="B190" s="359" t="s">
        <v>339</v>
      </c>
      <c r="C190" s="360">
        <v>0</v>
      </c>
      <c r="D190" s="360">
        <v>0</v>
      </c>
      <c r="E190" s="360">
        <v>1712.61</v>
      </c>
      <c r="F190" s="360">
        <v>0</v>
      </c>
      <c r="G190" s="360">
        <v>1712.61</v>
      </c>
      <c r="H190" s="360">
        <v>0</v>
      </c>
      <c r="I190" s="360">
        <v>1712.61</v>
      </c>
      <c r="J190" s="360">
        <v>0</v>
      </c>
      <c r="K190" s="360">
        <v>1712.61</v>
      </c>
    </row>
    <row r="191" spans="1:11" x14ac:dyDescent="0.2">
      <c r="A191" s="359" t="s">
        <v>332</v>
      </c>
      <c r="B191" s="359" t="s">
        <v>817</v>
      </c>
      <c r="C191" s="360">
        <v>0</v>
      </c>
      <c r="D191" s="360">
        <v>0</v>
      </c>
      <c r="E191" s="360">
        <v>59383.68</v>
      </c>
      <c r="F191" s="360">
        <v>0</v>
      </c>
      <c r="G191" s="360">
        <v>59383.68</v>
      </c>
      <c r="H191" s="360">
        <v>0</v>
      </c>
      <c r="I191" s="360">
        <v>59383.68</v>
      </c>
      <c r="J191" s="360">
        <v>0</v>
      </c>
      <c r="K191" s="360">
        <v>59383.68</v>
      </c>
    </row>
    <row r="192" spans="1:11" x14ac:dyDescent="0.2">
      <c r="A192" s="325" t="s">
        <v>330</v>
      </c>
      <c r="B192" s="325" t="s">
        <v>329</v>
      </c>
      <c r="C192" s="326">
        <v>0</v>
      </c>
      <c r="D192" s="326">
        <v>0</v>
      </c>
      <c r="E192" s="326">
        <v>23602.5</v>
      </c>
      <c r="F192" s="326">
        <v>0</v>
      </c>
      <c r="G192" s="326">
        <v>23602.5</v>
      </c>
      <c r="H192" s="326">
        <v>0</v>
      </c>
      <c r="I192" s="326">
        <v>23602.5</v>
      </c>
      <c r="J192" s="326">
        <v>0</v>
      </c>
      <c r="K192" s="326">
        <v>23602.5</v>
      </c>
    </row>
    <row r="193" spans="1:11" x14ac:dyDescent="0.2">
      <c r="A193" s="325" t="s">
        <v>328</v>
      </c>
      <c r="B193" s="325" t="s">
        <v>327</v>
      </c>
      <c r="C193" s="326">
        <v>0</v>
      </c>
      <c r="D193" s="326">
        <v>0</v>
      </c>
      <c r="E193" s="326">
        <v>20250.78</v>
      </c>
      <c r="F193" s="326">
        <v>0</v>
      </c>
      <c r="G193" s="326">
        <v>20250.78</v>
      </c>
      <c r="H193" s="326">
        <v>0</v>
      </c>
      <c r="I193" s="326">
        <v>20250.78</v>
      </c>
      <c r="J193" s="326">
        <v>0</v>
      </c>
      <c r="K193" s="326">
        <v>20250.78</v>
      </c>
    </row>
    <row r="194" spans="1:11" x14ac:dyDescent="0.2">
      <c r="A194" s="162" t="s">
        <v>1252</v>
      </c>
      <c r="B194" s="162" t="s">
        <v>1253</v>
      </c>
      <c r="C194" s="163">
        <v>0</v>
      </c>
      <c r="D194" s="163">
        <v>0</v>
      </c>
      <c r="E194" s="163">
        <v>925</v>
      </c>
      <c r="F194" s="163">
        <v>0</v>
      </c>
      <c r="G194" s="163">
        <v>925</v>
      </c>
      <c r="H194" s="163">
        <v>0</v>
      </c>
      <c r="I194" s="163">
        <v>925</v>
      </c>
      <c r="J194" s="163">
        <v>0</v>
      </c>
      <c r="K194" s="163">
        <v>925</v>
      </c>
    </row>
    <row r="195" spans="1:11" x14ac:dyDescent="0.2">
      <c r="A195" s="286" t="s">
        <v>293</v>
      </c>
      <c r="B195" s="286" t="s">
        <v>292</v>
      </c>
      <c r="C195" s="287">
        <v>0</v>
      </c>
      <c r="D195" s="287">
        <v>0</v>
      </c>
      <c r="E195" s="287">
        <v>49324.71</v>
      </c>
      <c r="F195" s="287">
        <v>0</v>
      </c>
      <c r="G195" s="287">
        <v>49324.71</v>
      </c>
      <c r="H195" s="287">
        <v>0</v>
      </c>
      <c r="I195" s="287">
        <v>49324.71</v>
      </c>
      <c r="J195" s="287">
        <v>0</v>
      </c>
      <c r="K195" s="287">
        <v>49324.71</v>
      </c>
    </row>
    <row r="196" spans="1:11" x14ac:dyDescent="0.2">
      <c r="A196" s="286" t="s">
        <v>291</v>
      </c>
      <c r="B196" s="286" t="s">
        <v>290</v>
      </c>
      <c r="C196" s="287">
        <v>0</v>
      </c>
      <c r="D196" s="287">
        <v>0</v>
      </c>
      <c r="E196" s="287">
        <v>230</v>
      </c>
      <c r="F196" s="287">
        <v>0</v>
      </c>
      <c r="G196" s="287">
        <v>230</v>
      </c>
      <c r="H196" s="287">
        <v>0</v>
      </c>
      <c r="I196" s="287">
        <v>230</v>
      </c>
      <c r="J196" s="287">
        <v>0</v>
      </c>
      <c r="K196" s="287">
        <v>230</v>
      </c>
    </row>
    <row r="197" spans="1:11" x14ac:dyDescent="0.2">
      <c r="A197" s="286" t="s">
        <v>289</v>
      </c>
      <c r="B197" s="286" t="s">
        <v>818</v>
      </c>
      <c r="C197" s="287">
        <v>0</v>
      </c>
      <c r="D197" s="287">
        <v>0</v>
      </c>
      <c r="E197" s="287">
        <v>19481.29</v>
      </c>
      <c r="F197" s="287">
        <v>0</v>
      </c>
      <c r="G197" s="287">
        <v>19481.29</v>
      </c>
      <c r="H197" s="287">
        <v>0</v>
      </c>
      <c r="I197" s="287">
        <v>19481.29</v>
      </c>
      <c r="J197" s="287">
        <v>0</v>
      </c>
      <c r="K197" s="287">
        <v>19481.29</v>
      </c>
    </row>
    <row r="198" spans="1:11" x14ac:dyDescent="0.2">
      <c r="A198" s="286" t="s">
        <v>287</v>
      </c>
      <c r="B198" s="286" t="s">
        <v>286</v>
      </c>
      <c r="C198" s="287">
        <v>0</v>
      </c>
      <c r="D198" s="287">
        <v>0</v>
      </c>
      <c r="E198" s="287">
        <v>11803.28</v>
      </c>
      <c r="F198" s="287">
        <v>0</v>
      </c>
      <c r="G198" s="287">
        <v>11803.28</v>
      </c>
      <c r="H198" s="287">
        <v>0</v>
      </c>
      <c r="I198" s="287">
        <v>11803.28</v>
      </c>
      <c r="J198" s="287">
        <v>0</v>
      </c>
      <c r="K198" s="287">
        <v>11803.28</v>
      </c>
    </row>
    <row r="199" spans="1:11" x14ac:dyDescent="0.2">
      <c r="A199" s="286" t="s">
        <v>285</v>
      </c>
      <c r="B199" s="286" t="s">
        <v>284</v>
      </c>
      <c r="C199" s="287">
        <v>0</v>
      </c>
      <c r="D199" s="287">
        <v>0</v>
      </c>
      <c r="E199" s="287">
        <v>1031.69</v>
      </c>
      <c r="F199" s="287">
        <v>0</v>
      </c>
      <c r="G199" s="287">
        <v>1031.69</v>
      </c>
      <c r="H199" s="287">
        <v>0</v>
      </c>
      <c r="I199" s="287">
        <v>1031.69</v>
      </c>
      <c r="J199" s="287">
        <v>0</v>
      </c>
      <c r="K199" s="287">
        <v>1031.69</v>
      </c>
    </row>
    <row r="200" spans="1:11" x14ac:dyDescent="0.2">
      <c r="A200" s="315" t="s">
        <v>283</v>
      </c>
      <c r="B200" s="315" t="s">
        <v>282</v>
      </c>
      <c r="C200" s="316">
        <v>0</v>
      </c>
      <c r="D200" s="316">
        <v>0</v>
      </c>
      <c r="E200" s="316">
        <v>16950.53</v>
      </c>
      <c r="F200" s="316">
        <v>0</v>
      </c>
      <c r="G200" s="316">
        <v>16950.53</v>
      </c>
      <c r="H200" s="316">
        <v>0</v>
      </c>
      <c r="I200" s="316">
        <v>16950.53</v>
      </c>
      <c r="J200" s="316">
        <v>0</v>
      </c>
      <c r="K200" s="316">
        <v>16950.53</v>
      </c>
    </row>
    <row r="201" spans="1:11" x14ac:dyDescent="0.2">
      <c r="A201" s="315" t="s">
        <v>281</v>
      </c>
      <c r="B201" s="315" t="s">
        <v>280</v>
      </c>
      <c r="C201" s="316">
        <v>0</v>
      </c>
      <c r="D201" s="316">
        <v>0</v>
      </c>
      <c r="E201" s="316">
        <v>475</v>
      </c>
      <c r="F201" s="316">
        <v>0</v>
      </c>
      <c r="G201" s="316">
        <v>475</v>
      </c>
      <c r="H201" s="316">
        <v>0</v>
      </c>
      <c r="I201" s="316">
        <v>475</v>
      </c>
      <c r="J201" s="316">
        <v>0</v>
      </c>
      <c r="K201" s="316">
        <v>475</v>
      </c>
    </row>
    <row r="202" spans="1:11" x14ac:dyDescent="0.2">
      <c r="A202" s="315" t="s">
        <v>279</v>
      </c>
      <c r="B202" s="315" t="s">
        <v>278</v>
      </c>
      <c r="C202" s="316">
        <v>0</v>
      </c>
      <c r="D202" s="316">
        <v>0</v>
      </c>
      <c r="E202" s="316">
        <v>4228.5</v>
      </c>
      <c r="F202" s="316">
        <v>0</v>
      </c>
      <c r="G202" s="316">
        <v>4228.5</v>
      </c>
      <c r="H202" s="316">
        <v>0</v>
      </c>
      <c r="I202" s="316">
        <v>4228.5</v>
      </c>
      <c r="J202" s="316">
        <v>0</v>
      </c>
      <c r="K202" s="316">
        <v>4228.5</v>
      </c>
    </row>
    <row r="203" spans="1:11" x14ac:dyDescent="0.2">
      <c r="A203" s="315" t="s">
        <v>277</v>
      </c>
      <c r="B203" s="315" t="s">
        <v>276</v>
      </c>
      <c r="C203" s="316">
        <v>0</v>
      </c>
      <c r="D203" s="316">
        <v>0</v>
      </c>
      <c r="E203" s="316">
        <v>65975</v>
      </c>
      <c r="F203" s="316">
        <v>0</v>
      </c>
      <c r="G203" s="316">
        <v>65975</v>
      </c>
      <c r="H203" s="316">
        <v>0</v>
      </c>
      <c r="I203" s="316">
        <v>65975</v>
      </c>
      <c r="J203" s="316">
        <v>0</v>
      </c>
      <c r="K203" s="316">
        <v>65975</v>
      </c>
    </row>
    <row r="204" spans="1:11" x14ac:dyDescent="0.2">
      <c r="A204" s="204" t="s">
        <v>275</v>
      </c>
      <c r="B204" s="204" t="s">
        <v>274</v>
      </c>
      <c r="C204" s="205">
        <v>0</v>
      </c>
      <c r="D204" s="205">
        <v>0</v>
      </c>
      <c r="E204" s="205">
        <v>7437.49</v>
      </c>
      <c r="F204" s="205">
        <v>0</v>
      </c>
      <c r="G204" s="205">
        <v>7437.49</v>
      </c>
      <c r="H204" s="205">
        <v>0</v>
      </c>
      <c r="I204" s="205">
        <v>7437.49</v>
      </c>
      <c r="J204" s="205">
        <v>0</v>
      </c>
      <c r="K204" s="205">
        <v>7437.49</v>
      </c>
    </row>
    <row r="205" spans="1:11" x14ac:dyDescent="0.2">
      <c r="A205" s="204" t="s">
        <v>273</v>
      </c>
      <c r="B205" s="204" t="s">
        <v>272</v>
      </c>
      <c r="C205" s="205">
        <v>0</v>
      </c>
      <c r="D205" s="205">
        <v>0</v>
      </c>
      <c r="E205" s="205">
        <v>7045.5</v>
      </c>
      <c r="F205" s="205">
        <v>0</v>
      </c>
      <c r="G205" s="205">
        <v>7045.5</v>
      </c>
      <c r="H205" s="205">
        <v>0</v>
      </c>
      <c r="I205" s="205">
        <v>7045.5</v>
      </c>
      <c r="J205" s="205">
        <v>0</v>
      </c>
      <c r="K205" s="205">
        <v>7045.5</v>
      </c>
    </row>
    <row r="206" spans="1:11" x14ac:dyDescent="0.2">
      <c r="A206" s="204" t="s">
        <v>271</v>
      </c>
      <c r="B206" s="204" t="s">
        <v>270</v>
      </c>
      <c r="C206" s="205">
        <v>0</v>
      </c>
      <c r="D206" s="205">
        <v>0</v>
      </c>
      <c r="E206" s="205">
        <v>10125.1</v>
      </c>
      <c r="F206" s="205">
        <v>0</v>
      </c>
      <c r="G206" s="205">
        <v>10125.1</v>
      </c>
      <c r="H206" s="205">
        <v>0</v>
      </c>
      <c r="I206" s="205">
        <v>10125.1</v>
      </c>
      <c r="J206" s="205">
        <v>0</v>
      </c>
      <c r="K206" s="205">
        <v>10125.1</v>
      </c>
    </row>
    <row r="207" spans="1:11" x14ac:dyDescent="0.2">
      <c r="A207" s="321" t="s">
        <v>269</v>
      </c>
      <c r="B207" s="321" t="s">
        <v>819</v>
      </c>
      <c r="C207" s="322">
        <v>0</v>
      </c>
      <c r="D207" s="322">
        <v>0</v>
      </c>
      <c r="E207" s="322">
        <v>9863.58</v>
      </c>
      <c r="F207" s="322">
        <v>0</v>
      </c>
      <c r="G207" s="322">
        <v>9863.58</v>
      </c>
      <c r="H207" s="322">
        <v>0</v>
      </c>
      <c r="I207" s="322">
        <v>9863.58</v>
      </c>
      <c r="J207" s="322">
        <v>0</v>
      </c>
      <c r="K207" s="322">
        <v>9863.58</v>
      </c>
    </row>
    <row r="208" spans="1:11" x14ac:dyDescent="0.2">
      <c r="A208" s="321" t="s">
        <v>267</v>
      </c>
      <c r="B208" s="321" t="s">
        <v>266</v>
      </c>
      <c r="C208" s="322">
        <v>0</v>
      </c>
      <c r="D208" s="322">
        <v>0</v>
      </c>
      <c r="E208" s="322">
        <v>5031.62</v>
      </c>
      <c r="F208" s="322">
        <v>0</v>
      </c>
      <c r="G208" s="322">
        <v>5031.62</v>
      </c>
      <c r="H208" s="322">
        <v>0</v>
      </c>
      <c r="I208" s="322">
        <v>5031.62</v>
      </c>
      <c r="J208" s="322">
        <v>0</v>
      </c>
      <c r="K208" s="322">
        <v>5031.62</v>
      </c>
    </row>
    <row r="209" spans="1:11" x14ac:dyDescent="0.2">
      <c r="A209" s="321" t="s">
        <v>265</v>
      </c>
      <c r="B209" s="321" t="s">
        <v>264</v>
      </c>
      <c r="C209" s="322">
        <v>0</v>
      </c>
      <c r="D209" s="322">
        <v>0</v>
      </c>
      <c r="E209" s="322">
        <v>55173.5</v>
      </c>
      <c r="F209" s="322">
        <v>0</v>
      </c>
      <c r="G209" s="322">
        <v>55173.5</v>
      </c>
      <c r="H209" s="322">
        <v>0</v>
      </c>
      <c r="I209" s="322">
        <v>55173.5</v>
      </c>
      <c r="J209" s="322">
        <v>0</v>
      </c>
      <c r="K209" s="322">
        <v>55173.5</v>
      </c>
    </row>
    <row r="210" spans="1:11" x14ac:dyDescent="0.2">
      <c r="A210" s="321" t="s">
        <v>263</v>
      </c>
      <c r="B210" s="321" t="s">
        <v>262</v>
      </c>
      <c r="C210" s="322">
        <v>0</v>
      </c>
      <c r="D210" s="322">
        <v>0</v>
      </c>
      <c r="E210" s="322">
        <v>9333.65</v>
      </c>
      <c r="F210" s="322">
        <v>0</v>
      </c>
      <c r="G210" s="322">
        <v>9333.65</v>
      </c>
      <c r="H210" s="322">
        <v>0</v>
      </c>
      <c r="I210" s="322">
        <v>9333.65</v>
      </c>
      <c r="J210" s="322">
        <v>0</v>
      </c>
      <c r="K210" s="322">
        <v>9333.65</v>
      </c>
    </row>
    <row r="211" spans="1:11" x14ac:dyDescent="0.2">
      <c r="A211" s="321" t="s">
        <v>259</v>
      </c>
      <c r="B211" s="321" t="s">
        <v>258</v>
      </c>
      <c r="C211" s="322">
        <v>0</v>
      </c>
      <c r="D211" s="322">
        <v>0</v>
      </c>
      <c r="E211" s="322">
        <v>29993.8</v>
      </c>
      <c r="F211" s="322">
        <v>0</v>
      </c>
      <c r="G211" s="322">
        <v>29993.8</v>
      </c>
      <c r="H211" s="322">
        <v>0</v>
      </c>
      <c r="I211" s="322">
        <v>29993.8</v>
      </c>
      <c r="J211" s="322">
        <v>0</v>
      </c>
      <c r="K211" s="322">
        <v>29993.8</v>
      </c>
    </row>
    <row r="212" spans="1:11" x14ac:dyDescent="0.2">
      <c r="A212" s="321" t="s">
        <v>624</v>
      </c>
      <c r="B212" s="321" t="s">
        <v>623</v>
      </c>
      <c r="C212" s="322">
        <v>0</v>
      </c>
      <c r="D212" s="322">
        <v>0</v>
      </c>
      <c r="E212" s="322">
        <v>0</v>
      </c>
      <c r="F212" s="322">
        <v>0</v>
      </c>
      <c r="G212" s="322">
        <v>0</v>
      </c>
      <c r="H212" s="322">
        <v>0</v>
      </c>
      <c r="I212" s="322">
        <v>0</v>
      </c>
      <c r="J212" s="322">
        <v>0</v>
      </c>
      <c r="K212" s="322">
        <v>0</v>
      </c>
    </row>
    <row r="213" spans="1:11" x14ac:dyDescent="0.2">
      <c r="A213" s="321" t="s">
        <v>251</v>
      </c>
      <c r="B213" s="321" t="s">
        <v>820</v>
      </c>
      <c r="C213" s="322">
        <v>0</v>
      </c>
      <c r="D213" s="322">
        <v>0</v>
      </c>
      <c r="E213" s="322">
        <v>250</v>
      </c>
      <c r="F213" s="322">
        <v>0</v>
      </c>
      <c r="G213" s="322">
        <v>250</v>
      </c>
      <c r="H213" s="322">
        <v>0</v>
      </c>
      <c r="I213" s="322">
        <v>250</v>
      </c>
      <c r="J213" s="322">
        <v>0</v>
      </c>
      <c r="K213" s="322">
        <v>250</v>
      </c>
    </row>
    <row r="214" spans="1:11" x14ac:dyDescent="0.2">
      <c r="A214" s="365" t="s">
        <v>249</v>
      </c>
      <c r="B214" s="365" t="s">
        <v>248</v>
      </c>
      <c r="C214" s="366">
        <v>0</v>
      </c>
      <c r="D214" s="366">
        <v>0</v>
      </c>
      <c r="E214" s="366">
        <v>30063</v>
      </c>
      <c r="F214" s="366">
        <v>0</v>
      </c>
      <c r="G214" s="366">
        <v>30063</v>
      </c>
      <c r="H214" s="366">
        <v>0</v>
      </c>
      <c r="I214" s="366">
        <v>30063</v>
      </c>
      <c r="J214" s="366">
        <v>0</v>
      </c>
      <c r="K214" s="366">
        <v>30063</v>
      </c>
    </row>
    <row r="215" spans="1:11" x14ac:dyDescent="0.2">
      <c r="A215" s="365" t="s">
        <v>821</v>
      </c>
      <c r="B215" s="365" t="s">
        <v>822</v>
      </c>
      <c r="C215" s="366">
        <v>0</v>
      </c>
      <c r="D215" s="366">
        <v>0</v>
      </c>
      <c r="E215" s="366">
        <v>4435.42</v>
      </c>
      <c r="F215" s="366">
        <v>0</v>
      </c>
      <c r="G215" s="366">
        <v>4435.42</v>
      </c>
      <c r="H215" s="366">
        <v>0</v>
      </c>
      <c r="I215" s="366">
        <v>4435.42</v>
      </c>
      <c r="J215" s="366">
        <v>0</v>
      </c>
      <c r="K215" s="366">
        <v>4435.42</v>
      </c>
    </row>
    <row r="216" spans="1:11" x14ac:dyDescent="0.2">
      <c r="A216" s="143" t="s">
        <v>243</v>
      </c>
      <c r="B216" s="143" t="s">
        <v>823</v>
      </c>
      <c r="C216" s="144">
        <v>0</v>
      </c>
      <c r="D216" s="144">
        <v>0</v>
      </c>
      <c r="E216" s="144">
        <v>41298.339999999997</v>
      </c>
      <c r="F216" s="144">
        <v>0</v>
      </c>
      <c r="G216" s="144">
        <v>41298.339999999997</v>
      </c>
      <c r="H216" s="144">
        <v>0</v>
      </c>
      <c r="I216" s="144">
        <v>41298.339999999997</v>
      </c>
      <c r="J216" s="144">
        <v>0</v>
      </c>
      <c r="K216" s="144">
        <v>41298.339999999997</v>
      </c>
    </row>
    <row r="217" spans="1:11" x14ac:dyDescent="0.2">
      <c r="A217" s="143" t="s">
        <v>239</v>
      </c>
      <c r="B217" s="143" t="s">
        <v>864</v>
      </c>
      <c r="C217" s="144">
        <v>0</v>
      </c>
      <c r="D217" s="144">
        <v>0</v>
      </c>
      <c r="E217" s="144">
        <v>24995.360000000001</v>
      </c>
      <c r="F217" s="144">
        <v>0</v>
      </c>
      <c r="G217" s="144">
        <v>24995.360000000001</v>
      </c>
      <c r="H217" s="144">
        <v>0</v>
      </c>
      <c r="I217" s="144">
        <v>24995.360000000001</v>
      </c>
      <c r="J217" s="144">
        <v>0</v>
      </c>
      <c r="K217" s="144">
        <v>24995.360000000001</v>
      </c>
    </row>
    <row r="218" spans="1:11" x14ac:dyDescent="0.2">
      <c r="A218" s="143" t="s">
        <v>237</v>
      </c>
      <c r="B218" s="143" t="s">
        <v>236</v>
      </c>
      <c r="C218" s="144">
        <v>0</v>
      </c>
      <c r="D218" s="144">
        <v>0</v>
      </c>
      <c r="E218" s="144">
        <v>65892.12</v>
      </c>
      <c r="F218" s="144">
        <v>0</v>
      </c>
      <c r="G218" s="144">
        <v>65892.12</v>
      </c>
      <c r="H218" s="144">
        <v>0</v>
      </c>
      <c r="I218" s="144">
        <v>65892.12</v>
      </c>
      <c r="J218" s="144">
        <v>0</v>
      </c>
      <c r="K218" s="144">
        <v>65892.12</v>
      </c>
    </row>
    <row r="219" spans="1:11" x14ac:dyDescent="0.2">
      <c r="A219" s="143" t="s">
        <v>235</v>
      </c>
      <c r="B219" s="143" t="s">
        <v>234</v>
      </c>
      <c r="C219" s="144">
        <v>0</v>
      </c>
      <c r="D219" s="144">
        <v>0</v>
      </c>
      <c r="E219" s="144">
        <v>4608.75</v>
      </c>
      <c r="F219" s="144">
        <v>0</v>
      </c>
      <c r="G219" s="144">
        <v>4608.75</v>
      </c>
      <c r="H219" s="144">
        <v>0</v>
      </c>
      <c r="I219" s="144">
        <v>4608.75</v>
      </c>
      <c r="J219" s="144">
        <v>0</v>
      </c>
      <c r="K219" s="144">
        <v>4608.75</v>
      </c>
    </row>
    <row r="220" spans="1:11" x14ac:dyDescent="0.2">
      <c r="A220" s="143" t="s">
        <v>231</v>
      </c>
      <c r="B220" s="143" t="s">
        <v>230</v>
      </c>
      <c r="C220" s="144">
        <v>0</v>
      </c>
      <c r="D220" s="144">
        <v>0</v>
      </c>
      <c r="E220" s="144">
        <v>35000</v>
      </c>
      <c r="F220" s="144">
        <v>0</v>
      </c>
      <c r="G220" s="144">
        <v>35000</v>
      </c>
      <c r="H220" s="144">
        <v>0</v>
      </c>
      <c r="I220" s="144">
        <v>35000</v>
      </c>
      <c r="J220" s="144">
        <v>0</v>
      </c>
      <c r="K220" s="144">
        <v>35000</v>
      </c>
    </row>
    <row r="221" spans="1:11" x14ac:dyDescent="0.2">
      <c r="A221" s="143" t="s">
        <v>824</v>
      </c>
      <c r="B221" s="143" t="s">
        <v>825</v>
      </c>
      <c r="C221" s="144">
        <v>0</v>
      </c>
      <c r="D221" s="144">
        <v>0</v>
      </c>
      <c r="E221" s="144">
        <v>106250</v>
      </c>
      <c r="F221" s="144">
        <v>0</v>
      </c>
      <c r="G221" s="144">
        <v>106250</v>
      </c>
      <c r="H221" s="144">
        <v>0</v>
      </c>
      <c r="I221" s="144">
        <v>106250</v>
      </c>
      <c r="J221" s="144">
        <v>0</v>
      </c>
      <c r="K221" s="144">
        <v>106250</v>
      </c>
    </row>
    <row r="222" spans="1:11" x14ac:dyDescent="0.2">
      <c r="A222" s="143" t="s">
        <v>229</v>
      </c>
      <c r="B222" s="143" t="s">
        <v>228</v>
      </c>
      <c r="C222" s="144">
        <v>0</v>
      </c>
      <c r="D222" s="144">
        <v>0</v>
      </c>
      <c r="E222" s="144">
        <v>250</v>
      </c>
      <c r="F222" s="144">
        <v>0</v>
      </c>
      <c r="G222" s="144">
        <v>250</v>
      </c>
      <c r="H222" s="144">
        <v>0</v>
      </c>
      <c r="I222" s="144">
        <v>250</v>
      </c>
      <c r="J222" s="144">
        <v>0</v>
      </c>
      <c r="K222" s="144">
        <v>250</v>
      </c>
    </row>
    <row r="223" spans="1:11" x14ac:dyDescent="0.2">
      <c r="A223" s="143" t="s">
        <v>225</v>
      </c>
      <c r="B223" s="143" t="s">
        <v>224</v>
      </c>
      <c r="C223" s="144">
        <v>0</v>
      </c>
      <c r="D223" s="144">
        <v>0</v>
      </c>
      <c r="E223" s="144">
        <v>1253.21</v>
      </c>
      <c r="F223" s="144">
        <v>0</v>
      </c>
      <c r="G223" s="144">
        <v>1253.21</v>
      </c>
      <c r="H223" s="144">
        <v>0</v>
      </c>
      <c r="I223" s="144">
        <v>1253.21</v>
      </c>
      <c r="J223" s="144">
        <v>0</v>
      </c>
      <c r="K223" s="144">
        <v>1253.21</v>
      </c>
    </row>
    <row r="224" spans="1:11" x14ac:dyDescent="0.2">
      <c r="A224" s="150" t="s">
        <v>223</v>
      </c>
      <c r="B224" s="150" t="s">
        <v>222</v>
      </c>
      <c r="C224" s="151">
        <v>0</v>
      </c>
      <c r="D224" s="151">
        <v>0</v>
      </c>
      <c r="E224" s="151">
        <v>95326.09</v>
      </c>
      <c r="F224" s="151">
        <v>0</v>
      </c>
      <c r="G224" s="151">
        <v>95326.09</v>
      </c>
      <c r="H224" s="151">
        <v>0</v>
      </c>
      <c r="I224" s="151">
        <v>95326.09</v>
      </c>
      <c r="J224" s="151">
        <v>0</v>
      </c>
      <c r="K224" s="151">
        <v>95326.09</v>
      </c>
    </row>
    <row r="225" spans="1:11" x14ac:dyDescent="0.2">
      <c r="A225" s="150" t="s">
        <v>221</v>
      </c>
      <c r="B225" s="150" t="s">
        <v>220</v>
      </c>
      <c r="C225" s="151">
        <v>0</v>
      </c>
      <c r="D225" s="151">
        <v>0</v>
      </c>
      <c r="E225" s="151">
        <v>93728.75</v>
      </c>
      <c r="F225" s="151">
        <v>0</v>
      </c>
      <c r="G225" s="151">
        <v>93728.75</v>
      </c>
      <c r="H225" s="151">
        <v>0</v>
      </c>
      <c r="I225" s="151">
        <v>93728.75</v>
      </c>
      <c r="J225" s="151">
        <v>0</v>
      </c>
      <c r="K225" s="151">
        <v>93728.75</v>
      </c>
    </row>
    <row r="226" spans="1:11" x14ac:dyDescent="0.2">
      <c r="A226" s="365" t="s">
        <v>219</v>
      </c>
      <c r="B226" s="365" t="s">
        <v>218</v>
      </c>
      <c r="C226" s="366">
        <v>0</v>
      </c>
      <c r="D226" s="366">
        <v>0</v>
      </c>
      <c r="E226" s="366">
        <v>1425</v>
      </c>
      <c r="F226" s="366">
        <v>0</v>
      </c>
      <c r="G226" s="366">
        <v>1425</v>
      </c>
      <c r="H226" s="366">
        <v>0</v>
      </c>
      <c r="I226" s="366">
        <v>1425</v>
      </c>
      <c r="J226" s="366">
        <v>0</v>
      </c>
      <c r="K226" s="366">
        <v>1425</v>
      </c>
    </row>
    <row r="227" spans="1:11" x14ac:dyDescent="0.2">
      <c r="A227" s="220" t="s">
        <v>215</v>
      </c>
      <c r="B227" s="220" t="s">
        <v>214</v>
      </c>
      <c r="C227" s="221">
        <v>0</v>
      </c>
      <c r="D227" s="221">
        <v>0</v>
      </c>
      <c r="E227" s="221">
        <v>1803.05</v>
      </c>
      <c r="F227" s="221">
        <v>0</v>
      </c>
      <c r="G227" s="221">
        <v>1803.05</v>
      </c>
      <c r="H227" s="221">
        <v>0</v>
      </c>
      <c r="I227" s="221">
        <v>1803.05</v>
      </c>
      <c r="J227" s="221">
        <v>0</v>
      </c>
      <c r="K227" s="221">
        <v>1803.05</v>
      </c>
    </row>
    <row r="228" spans="1:11" x14ac:dyDescent="0.2">
      <c r="A228" s="220" t="s">
        <v>211</v>
      </c>
      <c r="B228" s="220" t="s">
        <v>210</v>
      </c>
      <c r="C228" s="221">
        <v>0</v>
      </c>
      <c r="D228" s="221">
        <v>0</v>
      </c>
      <c r="E228" s="221">
        <v>508.18</v>
      </c>
      <c r="F228" s="221">
        <v>0</v>
      </c>
      <c r="G228" s="221">
        <v>508.18</v>
      </c>
      <c r="H228" s="221">
        <v>0</v>
      </c>
      <c r="I228" s="221">
        <v>508.18</v>
      </c>
      <c r="J228" s="221">
        <v>0</v>
      </c>
      <c r="K228" s="221">
        <v>508.18</v>
      </c>
    </row>
    <row r="229" spans="1:11" x14ac:dyDescent="0.2">
      <c r="A229" s="220" t="s">
        <v>209</v>
      </c>
      <c r="B229" s="220" t="s">
        <v>208</v>
      </c>
      <c r="C229" s="221">
        <v>0</v>
      </c>
      <c r="D229" s="221">
        <v>0</v>
      </c>
      <c r="E229" s="221">
        <v>2880</v>
      </c>
      <c r="F229" s="221">
        <v>0</v>
      </c>
      <c r="G229" s="221">
        <v>2880</v>
      </c>
      <c r="H229" s="221">
        <v>0</v>
      </c>
      <c r="I229" s="221">
        <v>2880</v>
      </c>
      <c r="J229" s="221">
        <v>0</v>
      </c>
      <c r="K229" s="221">
        <v>2880</v>
      </c>
    </row>
    <row r="230" spans="1:11" x14ac:dyDescent="0.2">
      <c r="A230" s="220" t="s">
        <v>207</v>
      </c>
      <c r="B230" s="220" t="s">
        <v>206</v>
      </c>
      <c r="C230" s="221">
        <v>0</v>
      </c>
      <c r="D230" s="221">
        <v>0</v>
      </c>
      <c r="E230" s="221">
        <v>0</v>
      </c>
      <c r="F230" s="221">
        <v>0</v>
      </c>
      <c r="G230" s="221">
        <v>0</v>
      </c>
      <c r="H230" s="221">
        <v>0</v>
      </c>
      <c r="I230" s="221">
        <v>0</v>
      </c>
      <c r="J230" s="221">
        <v>0</v>
      </c>
      <c r="K230" s="221">
        <v>0</v>
      </c>
    </row>
    <row r="231" spans="1:11" x14ac:dyDescent="0.2">
      <c r="A231" s="220" t="s">
        <v>205</v>
      </c>
      <c r="B231" s="220" t="s">
        <v>204</v>
      </c>
      <c r="C231" s="221">
        <v>0</v>
      </c>
      <c r="D231" s="221">
        <v>0</v>
      </c>
      <c r="E231" s="221">
        <v>124356.25</v>
      </c>
      <c r="F231" s="221">
        <v>0</v>
      </c>
      <c r="G231" s="221">
        <v>124356.25</v>
      </c>
      <c r="H231" s="221">
        <v>0</v>
      </c>
      <c r="I231" s="221">
        <v>124356.25</v>
      </c>
      <c r="J231" s="221">
        <v>0</v>
      </c>
      <c r="K231" s="221">
        <v>124356.25</v>
      </c>
    </row>
    <row r="232" spans="1:11" x14ac:dyDescent="0.2">
      <c r="A232" s="220" t="s">
        <v>199</v>
      </c>
      <c r="B232" s="220" t="s">
        <v>198</v>
      </c>
      <c r="C232" s="221">
        <v>0</v>
      </c>
      <c r="D232" s="221">
        <v>0</v>
      </c>
      <c r="E232" s="221">
        <v>3667.5</v>
      </c>
      <c r="F232" s="221">
        <v>0</v>
      </c>
      <c r="G232" s="221">
        <v>3667.5</v>
      </c>
      <c r="H232" s="221">
        <v>0</v>
      </c>
      <c r="I232" s="221">
        <v>3667.5</v>
      </c>
      <c r="J232" s="221">
        <v>0</v>
      </c>
      <c r="K232" s="221">
        <v>3667.5</v>
      </c>
    </row>
    <row r="233" spans="1:11" x14ac:dyDescent="0.2">
      <c r="A233" s="220" t="s">
        <v>197</v>
      </c>
      <c r="B233" s="220" t="s">
        <v>56</v>
      </c>
      <c r="C233" s="221">
        <v>0</v>
      </c>
      <c r="D233" s="221">
        <v>0</v>
      </c>
      <c r="E233" s="221">
        <v>1426.05</v>
      </c>
      <c r="F233" s="221">
        <v>0</v>
      </c>
      <c r="G233" s="221">
        <v>1426.05</v>
      </c>
      <c r="H233" s="221">
        <v>0</v>
      </c>
      <c r="I233" s="221">
        <v>1426.05</v>
      </c>
      <c r="J233" s="221">
        <v>0</v>
      </c>
      <c r="K233" s="221">
        <v>1426.05</v>
      </c>
    </row>
    <row r="234" spans="1:11" x14ac:dyDescent="0.2">
      <c r="A234" s="345" t="s">
        <v>181</v>
      </c>
      <c r="B234" s="345" t="s">
        <v>180</v>
      </c>
      <c r="C234" s="346">
        <v>0</v>
      </c>
      <c r="D234" s="346">
        <v>0</v>
      </c>
      <c r="E234" s="346">
        <v>3800</v>
      </c>
      <c r="F234" s="346">
        <v>0</v>
      </c>
      <c r="G234" s="346">
        <v>3800</v>
      </c>
      <c r="H234" s="346">
        <v>0</v>
      </c>
      <c r="I234" s="346">
        <v>3800</v>
      </c>
      <c r="J234" s="346">
        <v>0</v>
      </c>
      <c r="K234" s="346">
        <v>3800</v>
      </c>
    </row>
    <row r="235" spans="1:11" x14ac:dyDescent="0.2">
      <c r="A235" s="208" t="s">
        <v>326</v>
      </c>
      <c r="B235" s="208" t="s">
        <v>325</v>
      </c>
      <c r="C235" s="209">
        <v>0</v>
      </c>
      <c r="D235" s="209">
        <v>0</v>
      </c>
      <c r="E235" s="209">
        <v>31379.4</v>
      </c>
      <c r="F235" s="209">
        <v>0</v>
      </c>
      <c r="G235" s="209">
        <v>31379.4</v>
      </c>
      <c r="H235" s="209">
        <v>0</v>
      </c>
      <c r="I235" s="209">
        <v>31379.4</v>
      </c>
      <c r="J235" s="209">
        <v>0</v>
      </c>
      <c r="K235" s="209">
        <v>31379.4</v>
      </c>
    </row>
    <row r="236" spans="1:11" x14ac:dyDescent="0.2">
      <c r="A236" s="208" t="s">
        <v>324</v>
      </c>
      <c r="B236" s="208" t="s">
        <v>323</v>
      </c>
      <c r="C236" s="209">
        <v>0</v>
      </c>
      <c r="D236" s="209">
        <v>0</v>
      </c>
      <c r="E236" s="209">
        <v>13665.73</v>
      </c>
      <c r="F236" s="209">
        <v>0</v>
      </c>
      <c r="G236" s="209">
        <v>13665.73</v>
      </c>
      <c r="H236" s="209">
        <v>0</v>
      </c>
      <c r="I236" s="209">
        <v>13665.73</v>
      </c>
      <c r="J236" s="209">
        <v>0</v>
      </c>
      <c r="K236" s="209">
        <v>13665.73</v>
      </c>
    </row>
    <row r="237" spans="1:11" x14ac:dyDescent="0.2">
      <c r="A237" s="208" t="s">
        <v>320</v>
      </c>
      <c r="B237" s="208" t="s">
        <v>319</v>
      </c>
      <c r="C237" s="209">
        <v>0</v>
      </c>
      <c r="D237" s="209">
        <v>0</v>
      </c>
      <c r="E237" s="209">
        <v>962.5</v>
      </c>
      <c r="F237" s="209">
        <v>0</v>
      </c>
      <c r="G237" s="209">
        <v>962.5</v>
      </c>
      <c r="H237" s="209">
        <v>0</v>
      </c>
      <c r="I237" s="209">
        <v>962.5</v>
      </c>
      <c r="J237" s="209">
        <v>0</v>
      </c>
      <c r="K237" s="209">
        <v>962.5</v>
      </c>
    </row>
    <row r="238" spans="1:11" x14ac:dyDescent="0.2">
      <c r="A238" s="208" t="s">
        <v>316</v>
      </c>
      <c r="B238" s="208" t="s">
        <v>826</v>
      </c>
      <c r="C238" s="209">
        <v>0</v>
      </c>
      <c r="D238" s="209">
        <v>0</v>
      </c>
      <c r="E238" s="209">
        <v>30910.76</v>
      </c>
      <c r="F238" s="209">
        <v>0</v>
      </c>
      <c r="G238" s="209">
        <v>30910.76</v>
      </c>
      <c r="H238" s="209">
        <v>0</v>
      </c>
      <c r="I238" s="209">
        <v>30910.76</v>
      </c>
      <c r="J238" s="209">
        <v>0</v>
      </c>
      <c r="K238" s="209">
        <v>30910.76</v>
      </c>
    </row>
    <row r="239" spans="1:11" x14ac:dyDescent="0.2">
      <c r="A239" s="355" t="s">
        <v>309</v>
      </c>
      <c r="B239" s="355" t="s">
        <v>827</v>
      </c>
      <c r="C239" s="356">
        <v>0</v>
      </c>
      <c r="D239" s="356">
        <v>0</v>
      </c>
      <c r="E239" s="356">
        <v>29602.09</v>
      </c>
      <c r="F239" s="356">
        <v>0</v>
      </c>
      <c r="G239" s="356">
        <v>29602.09</v>
      </c>
      <c r="H239" s="356">
        <v>0</v>
      </c>
      <c r="I239" s="356">
        <v>29602.09</v>
      </c>
      <c r="J239" s="356">
        <v>0</v>
      </c>
      <c r="K239" s="356">
        <v>29602.09</v>
      </c>
    </row>
    <row r="240" spans="1:11" x14ac:dyDescent="0.2">
      <c r="A240" s="355" t="s">
        <v>307</v>
      </c>
      <c r="B240" s="355" t="s">
        <v>306</v>
      </c>
      <c r="C240" s="356">
        <v>0</v>
      </c>
      <c r="D240" s="356">
        <v>0</v>
      </c>
      <c r="E240" s="356">
        <v>112.5</v>
      </c>
      <c r="F240" s="356">
        <v>0</v>
      </c>
      <c r="G240" s="356">
        <v>112.5</v>
      </c>
      <c r="H240" s="356">
        <v>0</v>
      </c>
      <c r="I240" s="356">
        <v>112.5</v>
      </c>
      <c r="J240" s="356">
        <v>0</v>
      </c>
      <c r="K240" s="356">
        <v>112.5</v>
      </c>
    </row>
    <row r="241" spans="1:11" x14ac:dyDescent="0.2">
      <c r="A241" s="355" t="s">
        <v>303</v>
      </c>
      <c r="B241" s="355" t="s">
        <v>302</v>
      </c>
      <c r="C241" s="356">
        <v>0</v>
      </c>
      <c r="D241" s="356">
        <v>0</v>
      </c>
      <c r="E241" s="356">
        <v>18963.82</v>
      </c>
      <c r="F241" s="356">
        <v>0</v>
      </c>
      <c r="G241" s="356">
        <v>18963.82</v>
      </c>
      <c r="H241" s="356">
        <v>0</v>
      </c>
      <c r="I241" s="356">
        <v>18963.82</v>
      </c>
      <c r="J241" s="356">
        <v>0</v>
      </c>
      <c r="K241" s="356">
        <v>18963.82</v>
      </c>
    </row>
    <row r="242" spans="1:11" x14ac:dyDescent="0.2">
      <c r="A242" s="355" t="s">
        <v>299</v>
      </c>
      <c r="B242" s="355" t="s">
        <v>298</v>
      </c>
      <c r="C242" s="356">
        <v>0</v>
      </c>
      <c r="D242" s="356">
        <v>0</v>
      </c>
      <c r="E242" s="356">
        <v>26459.599999999999</v>
      </c>
      <c r="F242" s="356">
        <v>0</v>
      </c>
      <c r="G242" s="356">
        <v>26459.599999999999</v>
      </c>
      <c r="H242" s="356">
        <v>0</v>
      </c>
      <c r="I242" s="356">
        <v>26459.599999999999</v>
      </c>
      <c r="J242" s="356">
        <v>0</v>
      </c>
      <c r="K242" s="356">
        <v>26459.599999999999</v>
      </c>
    </row>
    <row r="243" spans="1:11" x14ac:dyDescent="0.2">
      <c r="A243" s="183" t="s">
        <v>297</v>
      </c>
      <c r="B243" s="183" t="s">
        <v>296</v>
      </c>
      <c r="C243" s="184">
        <v>0</v>
      </c>
      <c r="D243" s="184">
        <v>0</v>
      </c>
      <c r="E243" s="184">
        <v>5112.2299999999996</v>
      </c>
      <c r="F243" s="184">
        <v>0</v>
      </c>
      <c r="G243" s="184">
        <v>5112.2299999999996</v>
      </c>
      <c r="H243" s="184">
        <v>0</v>
      </c>
      <c r="I243" s="184">
        <v>5112.2299999999996</v>
      </c>
      <c r="J243" s="184">
        <v>0</v>
      </c>
      <c r="K243" s="184">
        <v>5112.2299999999996</v>
      </c>
    </row>
    <row r="244" spans="1:11" x14ac:dyDescent="0.2">
      <c r="A244" s="131" t="s">
        <v>194</v>
      </c>
      <c r="B244" s="131" t="s">
        <v>193</v>
      </c>
      <c r="C244" s="132">
        <v>0</v>
      </c>
      <c r="D244" s="132">
        <v>0</v>
      </c>
      <c r="E244" s="132">
        <v>6095.17</v>
      </c>
      <c r="F244" s="132">
        <v>0</v>
      </c>
      <c r="G244" s="132">
        <v>6095.17</v>
      </c>
      <c r="H244" s="132">
        <v>0</v>
      </c>
      <c r="I244" s="132">
        <v>6095.17</v>
      </c>
      <c r="J244" s="132">
        <v>0</v>
      </c>
      <c r="K244" s="132">
        <v>6095.17</v>
      </c>
    </row>
    <row r="245" spans="1:11" x14ac:dyDescent="0.2">
      <c r="A245" s="131" t="s">
        <v>192</v>
      </c>
      <c r="B245" s="131" t="s">
        <v>191</v>
      </c>
      <c r="C245" s="132">
        <v>0</v>
      </c>
      <c r="D245" s="132">
        <v>0</v>
      </c>
      <c r="E245" s="132">
        <v>9928.15</v>
      </c>
      <c r="F245" s="132">
        <v>0</v>
      </c>
      <c r="G245" s="132">
        <v>9928.15</v>
      </c>
      <c r="H245" s="132">
        <v>0</v>
      </c>
      <c r="I245" s="132">
        <v>9928.15</v>
      </c>
      <c r="J245" s="132">
        <v>0</v>
      </c>
      <c r="K245" s="132">
        <v>9928.15</v>
      </c>
    </row>
    <row r="246" spans="1:11" x14ac:dyDescent="0.2">
      <c r="A246" s="198" t="s">
        <v>190</v>
      </c>
      <c r="B246" s="198" t="s">
        <v>189</v>
      </c>
      <c r="C246" s="199">
        <v>0</v>
      </c>
      <c r="D246" s="199">
        <v>0</v>
      </c>
      <c r="E246" s="199">
        <v>6164.5</v>
      </c>
      <c r="F246" s="199">
        <v>0</v>
      </c>
      <c r="G246" s="199">
        <v>6164.5</v>
      </c>
      <c r="H246" s="199">
        <v>0</v>
      </c>
      <c r="I246" s="199">
        <v>6164.5</v>
      </c>
      <c r="J246" s="199">
        <v>0</v>
      </c>
      <c r="K246" s="199">
        <v>6164.5</v>
      </c>
    </row>
    <row r="247" spans="1:11" x14ac:dyDescent="0.2">
      <c r="A247" s="198" t="s">
        <v>188</v>
      </c>
      <c r="B247" s="198" t="s">
        <v>187</v>
      </c>
      <c r="C247" s="199">
        <v>0</v>
      </c>
      <c r="D247" s="199">
        <v>0</v>
      </c>
      <c r="E247" s="199">
        <v>34425</v>
      </c>
      <c r="F247" s="199">
        <v>0</v>
      </c>
      <c r="G247" s="199">
        <v>34425</v>
      </c>
      <c r="H247" s="199">
        <v>0</v>
      </c>
      <c r="I247" s="199">
        <v>34425</v>
      </c>
      <c r="J247" s="199">
        <v>0</v>
      </c>
      <c r="K247" s="199">
        <v>34425</v>
      </c>
    </row>
    <row r="248" spans="1:11" x14ac:dyDescent="0.2">
      <c r="A248" s="150" t="s">
        <v>186</v>
      </c>
      <c r="B248" s="150" t="s">
        <v>86</v>
      </c>
      <c r="C248" s="151">
        <v>0</v>
      </c>
      <c r="D248" s="151">
        <v>0</v>
      </c>
      <c r="E248" s="151">
        <v>175839.32</v>
      </c>
      <c r="F248" s="151">
        <v>0</v>
      </c>
      <c r="G248" s="151">
        <v>175839.32</v>
      </c>
      <c r="H248" s="151">
        <v>0</v>
      </c>
      <c r="I248" s="151">
        <v>175839.32</v>
      </c>
      <c r="J248" s="151">
        <v>0</v>
      </c>
      <c r="K248" s="151">
        <v>175839.32</v>
      </c>
    </row>
    <row r="249" spans="1:11" x14ac:dyDescent="0.2">
      <c r="A249" s="282" t="s">
        <v>185</v>
      </c>
      <c r="B249" s="282" t="s">
        <v>143</v>
      </c>
      <c r="C249" s="283">
        <v>0</v>
      </c>
      <c r="D249" s="283">
        <v>0</v>
      </c>
      <c r="E249" s="283">
        <v>336.5</v>
      </c>
      <c r="F249" s="283">
        <v>0</v>
      </c>
      <c r="G249" s="283">
        <v>336.5</v>
      </c>
      <c r="H249" s="283">
        <v>0</v>
      </c>
      <c r="I249" s="283">
        <v>336.5</v>
      </c>
      <c r="J249" s="283">
        <v>0</v>
      </c>
      <c r="K249" s="283">
        <v>336.5</v>
      </c>
    </row>
    <row r="250" spans="1:11" x14ac:dyDescent="0.2">
      <c r="A250" s="282" t="s">
        <v>184</v>
      </c>
      <c r="B250" s="282" t="s">
        <v>828</v>
      </c>
      <c r="C250" s="283">
        <v>0</v>
      </c>
      <c r="D250" s="283">
        <v>0</v>
      </c>
      <c r="E250" s="283">
        <v>140</v>
      </c>
      <c r="F250" s="283">
        <v>0</v>
      </c>
      <c r="G250" s="283">
        <v>140</v>
      </c>
      <c r="H250" s="283">
        <v>0</v>
      </c>
      <c r="I250" s="283">
        <v>140</v>
      </c>
      <c r="J250" s="283">
        <v>0</v>
      </c>
      <c r="K250" s="283">
        <v>140</v>
      </c>
    </row>
    <row r="251" spans="1:11" x14ac:dyDescent="0.2">
      <c r="A251" s="349" t="s">
        <v>177</v>
      </c>
      <c r="B251" s="349" t="s">
        <v>176</v>
      </c>
      <c r="C251" s="350">
        <v>0</v>
      </c>
      <c r="D251" s="350">
        <v>0</v>
      </c>
      <c r="E251" s="350">
        <v>3055.03</v>
      </c>
      <c r="F251" s="350">
        <v>0</v>
      </c>
      <c r="G251" s="350">
        <v>3055.03</v>
      </c>
      <c r="H251" s="350">
        <v>0</v>
      </c>
      <c r="I251" s="350">
        <v>3055.03</v>
      </c>
      <c r="J251" s="350">
        <v>0</v>
      </c>
      <c r="K251" s="350">
        <v>3055.03</v>
      </c>
    </row>
    <row r="252" spans="1:11" x14ac:dyDescent="0.2">
      <c r="A252" s="349" t="s">
        <v>175</v>
      </c>
      <c r="B252" s="349" t="s">
        <v>174</v>
      </c>
      <c r="C252" s="350">
        <v>0</v>
      </c>
      <c r="D252" s="350">
        <v>0</v>
      </c>
      <c r="E252" s="350">
        <v>12458.04</v>
      </c>
      <c r="F252" s="350">
        <v>0</v>
      </c>
      <c r="G252" s="350">
        <v>12458.04</v>
      </c>
      <c r="H252" s="350">
        <v>0</v>
      </c>
      <c r="I252" s="350">
        <v>12458.04</v>
      </c>
      <c r="J252" s="350">
        <v>0</v>
      </c>
      <c r="K252" s="350">
        <v>12458.04</v>
      </c>
    </row>
    <row r="253" spans="1:11" x14ac:dyDescent="0.2">
      <c r="A253" s="349" t="s">
        <v>173</v>
      </c>
      <c r="B253" s="349" t="s">
        <v>172</v>
      </c>
      <c r="C253" s="350">
        <v>0</v>
      </c>
      <c r="D253" s="350">
        <v>0</v>
      </c>
      <c r="E253" s="350">
        <v>2354.23</v>
      </c>
      <c r="F253" s="350">
        <v>0</v>
      </c>
      <c r="G253" s="350">
        <v>2354.23</v>
      </c>
      <c r="H253" s="350">
        <v>0</v>
      </c>
      <c r="I253" s="350">
        <v>2354.23</v>
      </c>
      <c r="J253" s="350">
        <v>0</v>
      </c>
      <c r="K253" s="350">
        <v>2354.23</v>
      </c>
    </row>
    <row r="254" spans="1:11" x14ac:dyDescent="0.2">
      <c r="A254" s="349" t="s">
        <v>169</v>
      </c>
      <c r="B254" s="349" t="s">
        <v>168</v>
      </c>
      <c r="C254" s="350">
        <v>0</v>
      </c>
      <c r="D254" s="350">
        <v>0</v>
      </c>
      <c r="E254" s="350">
        <v>1607.5</v>
      </c>
      <c r="F254" s="350">
        <v>0</v>
      </c>
      <c r="G254" s="350">
        <v>1607.5</v>
      </c>
      <c r="H254" s="350">
        <v>0</v>
      </c>
      <c r="I254" s="350">
        <v>1607.5</v>
      </c>
      <c r="J254" s="350">
        <v>0</v>
      </c>
      <c r="K254" s="350">
        <v>1607.5</v>
      </c>
    </row>
    <row r="255" spans="1:11" x14ac:dyDescent="0.2">
      <c r="A255" s="359" t="s">
        <v>165</v>
      </c>
      <c r="B255" s="359" t="s">
        <v>164</v>
      </c>
      <c r="C255" s="360">
        <v>0</v>
      </c>
      <c r="D255" s="360">
        <v>0</v>
      </c>
      <c r="E255" s="360">
        <v>5027.32</v>
      </c>
      <c r="F255" s="360">
        <v>0</v>
      </c>
      <c r="G255" s="360">
        <v>5027.32</v>
      </c>
      <c r="H255" s="360">
        <v>0</v>
      </c>
      <c r="I255" s="360">
        <v>5027.32</v>
      </c>
      <c r="J255" s="360">
        <v>0</v>
      </c>
      <c r="K255" s="360">
        <v>5027.32</v>
      </c>
    </row>
    <row r="256" spans="1:11" x14ac:dyDescent="0.2">
      <c r="A256" s="210" t="s">
        <v>163</v>
      </c>
      <c r="B256" s="210" t="s">
        <v>162</v>
      </c>
      <c r="C256" s="211">
        <v>0</v>
      </c>
      <c r="D256" s="211">
        <v>0</v>
      </c>
      <c r="E256" s="211">
        <v>3019.81</v>
      </c>
      <c r="F256" s="211">
        <v>0</v>
      </c>
      <c r="G256" s="211">
        <v>3019.81</v>
      </c>
      <c r="H256" s="211">
        <v>0</v>
      </c>
      <c r="I256" s="211">
        <v>3019.81</v>
      </c>
      <c r="J256" s="211">
        <v>0</v>
      </c>
      <c r="K256" s="211">
        <v>3019.81</v>
      </c>
    </row>
    <row r="257" spans="1:11" x14ac:dyDescent="0.2">
      <c r="A257" s="162" t="s">
        <v>1193</v>
      </c>
      <c r="B257" s="162" t="s">
        <v>1194</v>
      </c>
      <c r="C257" s="163">
        <v>0</v>
      </c>
      <c r="D257" s="163">
        <v>0</v>
      </c>
      <c r="E257" s="163">
        <v>80</v>
      </c>
      <c r="F257" s="163">
        <v>0</v>
      </c>
      <c r="G257" s="163">
        <v>80</v>
      </c>
      <c r="H257" s="163">
        <v>0</v>
      </c>
      <c r="I257" s="163">
        <v>80</v>
      </c>
      <c r="J257" s="163">
        <v>0</v>
      </c>
      <c r="K257" s="163">
        <v>80</v>
      </c>
    </row>
    <row r="258" spans="1:11" x14ac:dyDescent="0.2">
      <c r="A258" s="162" t="s">
        <v>148</v>
      </c>
      <c r="B258" s="162" t="s">
        <v>147</v>
      </c>
      <c r="C258" s="163">
        <v>0</v>
      </c>
      <c r="D258" s="163">
        <v>0</v>
      </c>
      <c r="E258" s="163">
        <v>3365.3</v>
      </c>
      <c r="F258" s="163">
        <v>0</v>
      </c>
      <c r="G258" s="163">
        <v>3365.3</v>
      </c>
      <c r="H258" s="163">
        <v>0</v>
      </c>
      <c r="I258" s="163">
        <v>3365.3</v>
      </c>
      <c r="J258" s="163">
        <v>0</v>
      </c>
      <c r="K258" s="163">
        <v>3365.3</v>
      </c>
    </row>
    <row r="259" spans="1:11" x14ac:dyDescent="0.2">
      <c r="A259" s="162" t="s">
        <v>144</v>
      </c>
      <c r="B259" s="162" t="s">
        <v>143</v>
      </c>
      <c r="C259" s="163">
        <v>0</v>
      </c>
      <c r="D259" s="163">
        <v>0</v>
      </c>
      <c r="E259" s="163">
        <v>295</v>
      </c>
      <c r="F259" s="163">
        <v>0</v>
      </c>
      <c r="G259" s="163">
        <v>295</v>
      </c>
      <c r="H259" s="163">
        <v>0</v>
      </c>
      <c r="I259" s="163">
        <v>295</v>
      </c>
      <c r="J259" s="163">
        <v>0</v>
      </c>
      <c r="K259" s="163">
        <v>295</v>
      </c>
    </row>
    <row r="260" spans="1:11" x14ac:dyDescent="0.2">
      <c r="A260" s="162" t="s">
        <v>142</v>
      </c>
      <c r="B260" s="162" t="s">
        <v>1174</v>
      </c>
      <c r="C260" s="163">
        <v>0</v>
      </c>
      <c r="D260" s="163">
        <v>0</v>
      </c>
      <c r="E260" s="163">
        <v>2466528.3199999998</v>
      </c>
      <c r="F260" s="163">
        <v>0</v>
      </c>
      <c r="G260" s="163">
        <v>2466528.3199999998</v>
      </c>
      <c r="H260" s="163">
        <v>0</v>
      </c>
      <c r="I260" s="163">
        <v>2466528.3199999998</v>
      </c>
      <c r="J260" s="163">
        <v>0</v>
      </c>
      <c r="K260" s="163">
        <v>2466528.3199999998</v>
      </c>
    </row>
    <row r="261" spans="1:11" x14ac:dyDescent="0.2">
      <c r="A261" s="162" t="s">
        <v>456</v>
      </c>
      <c r="B261" s="162" t="s">
        <v>455</v>
      </c>
      <c r="C261" s="163">
        <v>0</v>
      </c>
      <c r="D261" s="163">
        <v>0</v>
      </c>
      <c r="E261" s="163">
        <v>0</v>
      </c>
      <c r="F261" s="163">
        <v>0</v>
      </c>
      <c r="G261" s="163">
        <v>0</v>
      </c>
      <c r="H261" s="163">
        <v>0</v>
      </c>
      <c r="I261" s="163">
        <v>0</v>
      </c>
      <c r="J261" s="163">
        <v>0</v>
      </c>
      <c r="K261" s="163">
        <v>0</v>
      </c>
    </row>
    <row r="262" spans="1:11" x14ac:dyDescent="0.2">
      <c r="A262" s="162" t="s">
        <v>136</v>
      </c>
      <c r="B262" s="162" t="s">
        <v>830</v>
      </c>
      <c r="C262" s="163">
        <v>0</v>
      </c>
      <c r="D262" s="163">
        <v>0</v>
      </c>
      <c r="E262" s="163">
        <v>140746.44</v>
      </c>
      <c r="F262" s="163">
        <v>0</v>
      </c>
      <c r="G262" s="163">
        <v>140746.44</v>
      </c>
      <c r="H262" s="163">
        <v>0</v>
      </c>
      <c r="I262" s="163">
        <v>140746.44</v>
      </c>
      <c r="J262" s="163">
        <v>0</v>
      </c>
      <c r="K262" s="163">
        <v>140746.44</v>
      </c>
    </row>
    <row r="263" spans="1:11" x14ac:dyDescent="0.2">
      <c r="A263" s="162" t="s">
        <v>831</v>
      </c>
      <c r="B263" s="162" t="s">
        <v>832</v>
      </c>
      <c r="C263" s="163">
        <v>0</v>
      </c>
      <c r="D263" s="163">
        <v>0</v>
      </c>
      <c r="E263" s="163">
        <v>12642.24</v>
      </c>
      <c r="F263" s="163">
        <v>0</v>
      </c>
      <c r="G263" s="163">
        <v>12642.24</v>
      </c>
      <c r="H263" s="163">
        <v>0</v>
      </c>
      <c r="I263" s="163">
        <v>12642.24</v>
      </c>
      <c r="J263" s="163">
        <v>0</v>
      </c>
      <c r="K263" s="163">
        <v>12642.24</v>
      </c>
    </row>
    <row r="264" spans="1:11" ht="14.25" x14ac:dyDescent="0.2">
      <c r="A264" s="567" t="s">
        <v>846</v>
      </c>
      <c r="B264" s="567"/>
      <c r="C264" s="121">
        <v>0</v>
      </c>
      <c r="D264" s="121">
        <v>0</v>
      </c>
      <c r="E264" s="121">
        <v>8687590.8300000001</v>
      </c>
      <c r="F264" s="121">
        <v>0</v>
      </c>
      <c r="G264" s="121">
        <v>8687590.8300000001</v>
      </c>
      <c r="H264" s="121">
        <v>0</v>
      </c>
      <c r="I264" s="121">
        <v>8687590.8300000001</v>
      </c>
      <c r="J264" s="121">
        <v>0</v>
      </c>
      <c r="K264" s="121">
        <v>8687590.8300000001</v>
      </c>
    </row>
    <row r="265" spans="1:11" x14ac:dyDescent="0.2">
      <c r="A265" s="563"/>
      <c r="B265" s="563"/>
      <c r="C265" s="563"/>
      <c r="D265" s="563"/>
      <c r="E265" s="563"/>
      <c r="F265" s="563"/>
      <c r="G265" s="563"/>
      <c r="H265" s="563"/>
      <c r="I265" s="563"/>
      <c r="J265" s="563"/>
      <c r="K265" s="563"/>
    </row>
    <row r="266" spans="1:11" x14ac:dyDescent="0.2">
      <c r="A266" s="565" t="s">
        <v>771</v>
      </c>
      <c r="B266" s="565"/>
      <c r="C266" s="565"/>
      <c r="D266" s="565"/>
      <c r="E266" s="565"/>
      <c r="F266" s="565"/>
      <c r="G266" s="565"/>
      <c r="H266" s="565"/>
      <c r="I266" s="565"/>
      <c r="J266" s="565"/>
      <c r="K266" s="565"/>
    </row>
    <row r="267" spans="1:11" ht="12.75" customHeight="1" x14ac:dyDescent="0.2">
      <c r="A267" s="354" t="s">
        <v>772</v>
      </c>
      <c r="B267" s="354" t="s">
        <v>773</v>
      </c>
      <c r="C267" s="566" t="s">
        <v>774</v>
      </c>
      <c r="D267" s="566"/>
      <c r="E267" s="566" t="s">
        <v>775</v>
      </c>
      <c r="F267" s="566"/>
      <c r="G267" s="566" t="s">
        <v>776</v>
      </c>
      <c r="H267" s="566"/>
      <c r="I267" s="566" t="s">
        <v>777</v>
      </c>
      <c r="J267" s="566"/>
      <c r="K267" s="354" t="s">
        <v>778</v>
      </c>
    </row>
    <row r="268" spans="1:11" x14ac:dyDescent="0.2">
      <c r="A268" s="119" t="s">
        <v>1102</v>
      </c>
      <c r="B268" s="119" t="s">
        <v>1103</v>
      </c>
      <c r="C268" s="120">
        <v>0</v>
      </c>
      <c r="D268" s="120">
        <v>3653430.75</v>
      </c>
      <c r="E268" s="120">
        <v>0</v>
      </c>
      <c r="F268" s="120">
        <v>0</v>
      </c>
      <c r="G268" s="120">
        <v>0</v>
      </c>
      <c r="H268" s="120">
        <v>3653430.75</v>
      </c>
      <c r="I268" s="120">
        <v>0</v>
      </c>
      <c r="J268" s="120">
        <v>3653430.75</v>
      </c>
      <c r="K268" s="120">
        <v>-3653430.75</v>
      </c>
    </row>
    <row r="269" spans="1:11" x14ac:dyDescent="0.2">
      <c r="A269" s="119" t="s">
        <v>1104</v>
      </c>
      <c r="B269" s="119" t="s">
        <v>1105</v>
      </c>
      <c r="C269" s="120">
        <v>0</v>
      </c>
      <c r="D269" s="120">
        <v>161218183.40000001</v>
      </c>
      <c r="E269" s="120">
        <v>0</v>
      </c>
      <c r="F269" s="120">
        <v>0</v>
      </c>
      <c r="G269" s="120">
        <v>0</v>
      </c>
      <c r="H269" s="120">
        <v>161218183.40000001</v>
      </c>
      <c r="I269" s="120">
        <v>0</v>
      </c>
      <c r="J269" s="120">
        <v>161218183.40000001</v>
      </c>
      <c r="K269" s="120">
        <v>-161218183.40000001</v>
      </c>
    </row>
    <row r="270" spans="1:11" x14ac:dyDescent="0.2">
      <c r="A270" s="119" t="s">
        <v>1106</v>
      </c>
      <c r="B270" s="119" t="s">
        <v>1107</v>
      </c>
      <c r="C270" s="120">
        <v>0</v>
      </c>
      <c r="D270" s="120">
        <v>782392819.52999997</v>
      </c>
      <c r="E270" s="120">
        <v>252024168.34999999</v>
      </c>
      <c r="F270" s="120">
        <v>0</v>
      </c>
      <c r="G270" s="120">
        <v>252024168.34999999</v>
      </c>
      <c r="H270" s="120">
        <v>782392819.52999997</v>
      </c>
      <c r="I270" s="120">
        <v>0</v>
      </c>
      <c r="J270" s="120">
        <v>530368651.18000001</v>
      </c>
      <c r="K270" s="120">
        <v>-530368651.18000001</v>
      </c>
    </row>
    <row r="271" spans="1:11" x14ac:dyDescent="0.2">
      <c r="A271" s="119" t="s">
        <v>1108</v>
      </c>
      <c r="B271" s="119" t="s">
        <v>1109</v>
      </c>
      <c r="C271" s="120">
        <v>0</v>
      </c>
      <c r="D271" s="120">
        <v>904240158.16999996</v>
      </c>
      <c r="E271" s="120">
        <v>0</v>
      </c>
      <c r="F271" s="120">
        <v>0</v>
      </c>
      <c r="G271" s="120">
        <v>0</v>
      </c>
      <c r="H271" s="120">
        <v>904240158.16999996</v>
      </c>
      <c r="I271" s="120">
        <v>0</v>
      </c>
      <c r="J271" s="120">
        <v>904240158.16999996</v>
      </c>
      <c r="K271" s="120">
        <v>-904240158.16999996</v>
      </c>
    </row>
    <row r="272" spans="1:11" x14ac:dyDescent="0.2">
      <c r="A272" s="119" t="s">
        <v>1110</v>
      </c>
      <c r="B272" s="119" t="s">
        <v>1111</v>
      </c>
      <c r="C272" s="120">
        <v>0</v>
      </c>
      <c r="D272" s="120">
        <v>86639.19</v>
      </c>
      <c r="E272" s="120">
        <v>0</v>
      </c>
      <c r="F272" s="120">
        <v>0</v>
      </c>
      <c r="G272" s="120">
        <v>0</v>
      </c>
      <c r="H272" s="120">
        <v>86639.19</v>
      </c>
      <c r="I272" s="120">
        <v>0</v>
      </c>
      <c r="J272" s="120">
        <v>86639.19</v>
      </c>
      <c r="K272" s="120">
        <v>-86639.19</v>
      </c>
    </row>
    <row r="273" spans="1:11" x14ac:dyDescent="0.2">
      <c r="A273" s="119" t="s">
        <v>1112</v>
      </c>
      <c r="B273" s="119" t="s">
        <v>1113</v>
      </c>
      <c r="C273" s="120">
        <v>0</v>
      </c>
      <c r="D273" s="120">
        <v>185917997.94</v>
      </c>
      <c r="E273" s="120">
        <v>0</v>
      </c>
      <c r="F273" s="120">
        <v>0</v>
      </c>
      <c r="G273" s="120">
        <v>0</v>
      </c>
      <c r="H273" s="120">
        <v>185917997.94</v>
      </c>
      <c r="I273" s="120">
        <v>0</v>
      </c>
      <c r="J273" s="120">
        <v>185917997.94</v>
      </c>
      <c r="K273" s="120">
        <v>-185917997.94</v>
      </c>
    </row>
    <row r="274" spans="1:11" x14ac:dyDescent="0.2">
      <c r="A274" s="119" t="s">
        <v>1114</v>
      </c>
      <c r="B274" s="119" t="s">
        <v>1115</v>
      </c>
      <c r="C274" s="120">
        <v>0</v>
      </c>
      <c r="D274" s="120">
        <v>51999384.060000002</v>
      </c>
      <c r="E274" s="120">
        <v>0</v>
      </c>
      <c r="F274" s="120">
        <v>0</v>
      </c>
      <c r="G274" s="120">
        <v>0</v>
      </c>
      <c r="H274" s="120">
        <v>51999384.060000002</v>
      </c>
      <c r="I274" s="120">
        <v>0</v>
      </c>
      <c r="J274" s="120">
        <v>51999384.060000002</v>
      </c>
      <c r="K274" s="120">
        <v>-51999384.060000002</v>
      </c>
    </row>
    <row r="275" spans="1:11" x14ac:dyDescent="0.2">
      <c r="A275" s="119" t="s">
        <v>1116</v>
      </c>
      <c r="B275" s="119" t="s">
        <v>1117</v>
      </c>
      <c r="C275" s="120">
        <v>0</v>
      </c>
      <c r="D275" s="120">
        <v>5107650739.7200003</v>
      </c>
      <c r="E275" s="120">
        <v>0</v>
      </c>
      <c r="F275" s="120">
        <v>0</v>
      </c>
      <c r="G275" s="120">
        <v>0</v>
      </c>
      <c r="H275" s="120">
        <v>5107650739.7200003</v>
      </c>
      <c r="I275" s="120">
        <v>0</v>
      </c>
      <c r="J275" s="120">
        <v>5107650739.7200003</v>
      </c>
      <c r="K275" s="120">
        <v>-5107650739.7200003</v>
      </c>
    </row>
    <row r="276" spans="1:11" x14ac:dyDescent="0.2">
      <c r="A276" s="119" t="s">
        <v>1118</v>
      </c>
      <c r="B276" s="119" t="s">
        <v>1119</v>
      </c>
      <c r="C276" s="120">
        <v>5564136.5499999998</v>
      </c>
      <c r="D276" s="120">
        <v>0</v>
      </c>
      <c r="E276" s="120">
        <v>0</v>
      </c>
      <c r="F276" s="120">
        <v>0</v>
      </c>
      <c r="G276" s="120">
        <v>5564136.5499999998</v>
      </c>
      <c r="H276" s="120">
        <v>0</v>
      </c>
      <c r="I276" s="120">
        <v>5564136.5499999998</v>
      </c>
      <c r="J276" s="120">
        <v>0</v>
      </c>
      <c r="K276" s="120">
        <v>5564136.5499999998</v>
      </c>
    </row>
    <row r="277" spans="1:11" x14ac:dyDescent="0.2">
      <c r="A277" s="119" t="s">
        <v>1120</v>
      </c>
      <c r="B277" s="119" t="s">
        <v>1121</v>
      </c>
      <c r="C277" s="120">
        <v>0</v>
      </c>
      <c r="D277" s="120">
        <v>349646549.52999997</v>
      </c>
      <c r="E277" s="120">
        <v>0</v>
      </c>
      <c r="F277" s="120">
        <v>0</v>
      </c>
      <c r="G277" s="120">
        <v>0</v>
      </c>
      <c r="H277" s="120">
        <v>349646549.52999997</v>
      </c>
      <c r="I277" s="120">
        <v>0</v>
      </c>
      <c r="J277" s="120">
        <v>349646549.52999997</v>
      </c>
      <c r="K277" s="120">
        <v>-349646549.52999997</v>
      </c>
    </row>
    <row r="278" spans="1:11" x14ac:dyDescent="0.2">
      <c r="A278" s="119" t="s">
        <v>1122</v>
      </c>
      <c r="B278" s="119" t="s">
        <v>1123</v>
      </c>
      <c r="C278" s="120">
        <v>2058495.87</v>
      </c>
      <c r="D278" s="120">
        <v>0</v>
      </c>
      <c r="E278" s="120">
        <v>0</v>
      </c>
      <c r="F278" s="120">
        <v>0</v>
      </c>
      <c r="G278" s="120">
        <v>2058495.87</v>
      </c>
      <c r="H278" s="120">
        <v>0</v>
      </c>
      <c r="I278" s="120">
        <v>2058495.87</v>
      </c>
      <c r="J278" s="120">
        <v>0</v>
      </c>
      <c r="K278" s="120">
        <v>2058495.87</v>
      </c>
    </row>
    <row r="279" spans="1:11" x14ac:dyDescent="0.2">
      <c r="A279" s="119" t="s">
        <v>1124</v>
      </c>
      <c r="B279" s="119" t="s">
        <v>1125</v>
      </c>
      <c r="C279" s="120">
        <v>32717488.199999999</v>
      </c>
      <c r="D279" s="120">
        <v>0</v>
      </c>
      <c r="E279" s="120">
        <v>0</v>
      </c>
      <c r="F279" s="120">
        <v>0</v>
      </c>
      <c r="G279" s="120">
        <v>32717488.199999999</v>
      </c>
      <c r="H279" s="120">
        <v>0</v>
      </c>
      <c r="I279" s="120">
        <v>32717488.199999999</v>
      </c>
      <c r="J279" s="120">
        <v>0</v>
      </c>
      <c r="K279" s="120">
        <v>32717488.199999999</v>
      </c>
    </row>
    <row r="280" spans="1:11" x14ac:dyDescent="0.2">
      <c r="A280" s="119" t="s">
        <v>1126</v>
      </c>
      <c r="B280" s="119" t="s">
        <v>1127</v>
      </c>
      <c r="C280" s="120">
        <v>99362028.359999999</v>
      </c>
      <c r="D280" s="120">
        <v>0</v>
      </c>
      <c r="E280" s="120">
        <v>0</v>
      </c>
      <c r="F280" s="120">
        <v>0</v>
      </c>
      <c r="G280" s="120">
        <v>99362028.359999999</v>
      </c>
      <c r="H280" s="120">
        <v>0</v>
      </c>
      <c r="I280" s="120">
        <v>99362028.359999999</v>
      </c>
      <c r="J280" s="120">
        <v>0</v>
      </c>
      <c r="K280" s="120">
        <v>99362028.359999999</v>
      </c>
    </row>
    <row r="281" spans="1:11" ht="14.25" x14ac:dyDescent="0.2">
      <c r="A281" s="567" t="s">
        <v>1128</v>
      </c>
      <c r="B281" s="567"/>
      <c r="C281" s="121">
        <v>139702148.97999999</v>
      </c>
      <c r="D281" s="121">
        <v>7546805902.29</v>
      </c>
      <c r="E281" s="121">
        <v>252024168.34999999</v>
      </c>
      <c r="F281" s="121">
        <v>0</v>
      </c>
      <c r="G281" s="121">
        <v>391726317.32999998</v>
      </c>
      <c r="H281" s="121">
        <v>7546805902.29</v>
      </c>
      <c r="I281" s="121">
        <v>139702148.97999999</v>
      </c>
      <c r="J281" s="121">
        <v>7294781733.9399996</v>
      </c>
      <c r="K281" s="121">
        <v>-7155079584.96</v>
      </c>
    </row>
    <row r="282" spans="1:11" x14ac:dyDescent="0.2">
      <c r="A282" s="563"/>
      <c r="B282" s="563"/>
      <c r="C282" s="563"/>
      <c r="D282" s="563"/>
      <c r="E282" s="563"/>
      <c r="F282" s="563"/>
      <c r="G282" s="563"/>
      <c r="H282" s="563"/>
      <c r="I282" s="563"/>
      <c r="J282" s="563"/>
      <c r="K282" s="563"/>
    </row>
    <row r="283" spans="1:11" x14ac:dyDescent="0.2">
      <c r="A283" s="565" t="s">
        <v>771</v>
      </c>
      <c r="B283" s="565"/>
      <c r="C283" s="565"/>
      <c r="D283" s="565"/>
      <c r="E283" s="565"/>
      <c r="F283" s="565"/>
      <c r="G283" s="565"/>
      <c r="H283" s="565"/>
      <c r="I283" s="565"/>
      <c r="J283" s="565"/>
      <c r="K283" s="565"/>
    </row>
    <row r="284" spans="1:11" ht="12.75" customHeight="1" x14ac:dyDescent="0.2">
      <c r="A284" s="354" t="s">
        <v>772</v>
      </c>
      <c r="B284" s="354" t="s">
        <v>773</v>
      </c>
      <c r="C284" s="566" t="s">
        <v>774</v>
      </c>
      <c r="D284" s="566"/>
      <c r="E284" s="566" t="s">
        <v>775</v>
      </c>
      <c r="F284" s="566"/>
      <c r="G284" s="566" t="s">
        <v>776</v>
      </c>
      <c r="H284" s="566"/>
      <c r="I284" s="566" t="s">
        <v>777</v>
      </c>
      <c r="J284" s="566"/>
      <c r="K284" s="354" t="s">
        <v>778</v>
      </c>
    </row>
    <row r="285" spans="1:11" x14ac:dyDescent="0.2">
      <c r="A285" s="119" t="s">
        <v>1129</v>
      </c>
      <c r="B285" s="119" t="s">
        <v>1130</v>
      </c>
      <c r="C285" s="120">
        <v>130999677.48999999</v>
      </c>
      <c r="D285" s="120">
        <v>0</v>
      </c>
      <c r="E285" s="120">
        <v>0</v>
      </c>
      <c r="F285" s="120">
        <v>0</v>
      </c>
      <c r="G285" s="120">
        <v>130999677.48999999</v>
      </c>
      <c r="H285" s="120">
        <v>0</v>
      </c>
      <c r="I285" s="120">
        <v>130999677.48999999</v>
      </c>
      <c r="J285" s="120">
        <v>0</v>
      </c>
      <c r="K285" s="120">
        <v>130999677.48999999</v>
      </c>
    </row>
    <row r="286" spans="1:11" x14ac:dyDescent="0.2">
      <c r="A286" s="119" t="s">
        <v>1131</v>
      </c>
      <c r="B286" s="119" t="s">
        <v>1132</v>
      </c>
      <c r="C286" s="120">
        <v>846110153.36000001</v>
      </c>
      <c r="D286" s="120">
        <v>0</v>
      </c>
      <c r="E286" s="120">
        <v>0</v>
      </c>
      <c r="F286" s="120">
        <v>0</v>
      </c>
      <c r="G286" s="120">
        <v>846110153.36000001</v>
      </c>
      <c r="H286" s="120">
        <v>0</v>
      </c>
      <c r="I286" s="120">
        <v>846110153.36000001</v>
      </c>
      <c r="J286" s="120">
        <v>0</v>
      </c>
      <c r="K286" s="120">
        <v>846110153.36000001</v>
      </c>
    </row>
    <row r="287" spans="1:11" x14ac:dyDescent="0.2">
      <c r="A287" s="119" t="s">
        <v>1133</v>
      </c>
      <c r="B287" s="119" t="s">
        <v>1134</v>
      </c>
      <c r="C287" s="120">
        <v>19719915.600000001</v>
      </c>
      <c r="D287" s="120">
        <v>0</v>
      </c>
      <c r="E287" s="120">
        <v>0</v>
      </c>
      <c r="F287" s="120">
        <v>0</v>
      </c>
      <c r="G287" s="120">
        <v>19719915.600000001</v>
      </c>
      <c r="H287" s="120">
        <v>0</v>
      </c>
      <c r="I287" s="120">
        <v>19719915.600000001</v>
      </c>
      <c r="J287" s="120">
        <v>0</v>
      </c>
      <c r="K287" s="120">
        <v>19719915.600000001</v>
      </c>
    </row>
    <row r="288" spans="1:11" x14ac:dyDescent="0.2">
      <c r="A288" s="119" t="s">
        <v>1135</v>
      </c>
      <c r="B288" s="119" t="s">
        <v>1136</v>
      </c>
      <c r="C288" s="120">
        <v>7583521</v>
      </c>
      <c r="D288" s="120">
        <v>0</v>
      </c>
      <c r="E288" s="120">
        <v>0</v>
      </c>
      <c r="F288" s="120">
        <v>0</v>
      </c>
      <c r="G288" s="120">
        <v>7583521</v>
      </c>
      <c r="H288" s="120">
        <v>0</v>
      </c>
      <c r="I288" s="120">
        <v>7583521</v>
      </c>
      <c r="J288" s="120">
        <v>0</v>
      </c>
      <c r="K288" s="120">
        <v>7583521</v>
      </c>
    </row>
    <row r="289" spans="1:11" x14ac:dyDescent="0.2">
      <c r="A289" s="119" t="s">
        <v>1137</v>
      </c>
      <c r="B289" s="119" t="s">
        <v>1138</v>
      </c>
      <c r="C289" s="120">
        <v>31851376.219999999</v>
      </c>
      <c r="D289" s="120">
        <v>0</v>
      </c>
      <c r="E289" s="120">
        <v>0</v>
      </c>
      <c r="F289" s="120">
        <v>0</v>
      </c>
      <c r="G289" s="120">
        <v>31851376.219999999</v>
      </c>
      <c r="H289" s="120">
        <v>0</v>
      </c>
      <c r="I289" s="120">
        <v>31851376.219999999</v>
      </c>
      <c r="J289" s="120">
        <v>0</v>
      </c>
      <c r="K289" s="120">
        <v>31851376.219999999</v>
      </c>
    </row>
    <row r="290" spans="1:11" x14ac:dyDescent="0.2">
      <c r="A290" s="119" t="s">
        <v>1139</v>
      </c>
      <c r="B290" s="119" t="s">
        <v>1140</v>
      </c>
      <c r="C290" s="120">
        <v>506889846.63999999</v>
      </c>
      <c r="D290" s="120">
        <v>0</v>
      </c>
      <c r="E290" s="120">
        <v>0</v>
      </c>
      <c r="F290" s="120">
        <v>0</v>
      </c>
      <c r="G290" s="120">
        <v>506889846.63999999</v>
      </c>
      <c r="H290" s="120">
        <v>0</v>
      </c>
      <c r="I290" s="120">
        <v>506889846.63999999</v>
      </c>
      <c r="J290" s="120">
        <v>0</v>
      </c>
      <c r="K290" s="120">
        <v>506889846.63999999</v>
      </c>
    </row>
    <row r="291" spans="1:11" x14ac:dyDescent="0.2">
      <c r="A291" s="119" t="s">
        <v>1141</v>
      </c>
      <c r="B291" s="119" t="s">
        <v>1142</v>
      </c>
      <c r="C291" s="120">
        <v>33164.379999999997</v>
      </c>
      <c r="D291" s="120">
        <v>0</v>
      </c>
      <c r="E291" s="120">
        <v>0</v>
      </c>
      <c r="F291" s="120">
        <v>0</v>
      </c>
      <c r="G291" s="120">
        <v>33164.379999999997</v>
      </c>
      <c r="H291" s="120">
        <v>0</v>
      </c>
      <c r="I291" s="120">
        <v>33164.379999999997</v>
      </c>
      <c r="J291" s="120">
        <v>0</v>
      </c>
      <c r="K291" s="120">
        <v>33164.379999999997</v>
      </c>
    </row>
    <row r="292" spans="1:11" x14ac:dyDescent="0.2">
      <c r="A292" s="119" t="s">
        <v>1143</v>
      </c>
      <c r="B292" s="119" t="s">
        <v>1144</v>
      </c>
      <c r="C292" s="120">
        <v>535443.64</v>
      </c>
      <c r="D292" s="120">
        <v>0</v>
      </c>
      <c r="E292" s="120">
        <v>0</v>
      </c>
      <c r="F292" s="120">
        <v>0</v>
      </c>
      <c r="G292" s="120">
        <v>535443.64</v>
      </c>
      <c r="H292" s="120">
        <v>0</v>
      </c>
      <c r="I292" s="120">
        <v>535443.64</v>
      </c>
      <c r="J292" s="120">
        <v>0</v>
      </c>
      <c r="K292" s="120">
        <v>535443.64</v>
      </c>
    </row>
    <row r="293" spans="1:11" x14ac:dyDescent="0.2">
      <c r="A293" s="119" t="s">
        <v>1145</v>
      </c>
      <c r="B293" s="119" t="s">
        <v>1146</v>
      </c>
      <c r="C293" s="120">
        <v>218836.99</v>
      </c>
      <c r="D293" s="120">
        <v>0</v>
      </c>
      <c r="E293" s="120">
        <v>0</v>
      </c>
      <c r="F293" s="120">
        <v>0</v>
      </c>
      <c r="G293" s="120">
        <v>218836.99</v>
      </c>
      <c r="H293" s="120">
        <v>0</v>
      </c>
      <c r="I293" s="120">
        <v>218836.99</v>
      </c>
      <c r="J293" s="120">
        <v>0</v>
      </c>
      <c r="K293" s="120">
        <v>218836.99</v>
      </c>
    </row>
    <row r="294" spans="1:11" x14ac:dyDescent="0.2">
      <c r="A294" s="119" t="s">
        <v>1147</v>
      </c>
      <c r="B294" s="119" t="s">
        <v>1148</v>
      </c>
      <c r="C294" s="120">
        <v>2069539.85</v>
      </c>
      <c r="D294" s="120">
        <v>0</v>
      </c>
      <c r="E294" s="120">
        <v>0</v>
      </c>
      <c r="F294" s="120">
        <v>0</v>
      </c>
      <c r="G294" s="120">
        <v>2069539.85</v>
      </c>
      <c r="H294" s="120">
        <v>0</v>
      </c>
      <c r="I294" s="120">
        <v>2069539.85</v>
      </c>
      <c r="J294" s="120">
        <v>0</v>
      </c>
      <c r="K294" s="120">
        <v>2069539.85</v>
      </c>
    </row>
    <row r="295" spans="1:11" x14ac:dyDescent="0.2">
      <c r="A295" s="119" t="s">
        <v>1149</v>
      </c>
      <c r="B295" s="119" t="s">
        <v>1150</v>
      </c>
      <c r="C295" s="120">
        <v>133402.74</v>
      </c>
      <c r="D295" s="120">
        <v>0</v>
      </c>
      <c r="E295" s="120">
        <v>0</v>
      </c>
      <c r="F295" s="120">
        <v>0</v>
      </c>
      <c r="G295" s="120">
        <v>133402.74</v>
      </c>
      <c r="H295" s="120">
        <v>0</v>
      </c>
      <c r="I295" s="120">
        <v>133402.74</v>
      </c>
      <c r="J295" s="120">
        <v>0</v>
      </c>
      <c r="K295" s="120">
        <v>133402.74</v>
      </c>
    </row>
    <row r="296" spans="1:11" x14ac:dyDescent="0.2">
      <c r="A296" s="119" t="s">
        <v>1151</v>
      </c>
      <c r="B296" s="119" t="s">
        <v>1152</v>
      </c>
      <c r="C296" s="120">
        <v>29824.66</v>
      </c>
      <c r="D296" s="120">
        <v>0</v>
      </c>
      <c r="E296" s="120">
        <v>0</v>
      </c>
      <c r="F296" s="120">
        <v>0</v>
      </c>
      <c r="G296" s="120">
        <v>29824.66</v>
      </c>
      <c r="H296" s="120">
        <v>0</v>
      </c>
      <c r="I296" s="120">
        <v>29824.66</v>
      </c>
      <c r="J296" s="120">
        <v>0</v>
      </c>
      <c r="K296" s="120">
        <v>29824.66</v>
      </c>
    </row>
    <row r="297" spans="1:11" x14ac:dyDescent="0.2">
      <c r="A297" s="119" t="s">
        <v>1153</v>
      </c>
      <c r="B297" s="119" t="s">
        <v>1154</v>
      </c>
      <c r="C297" s="120">
        <v>1656250</v>
      </c>
      <c r="D297" s="120">
        <v>0</v>
      </c>
      <c r="E297" s="120">
        <v>0</v>
      </c>
      <c r="F297" s="120">
        <v>0</v>
      </c>
      <c r="G297" s="120">
        <v>1656250</v>
      </c>
      <c r="H297" s="120">
        <v>0</v>
      </c>
      <c r="I297" s="120">
        <v>1656250</v>
      </c>
      <c r="J297" s="120">
        <v>0</v>
      </c>
      <c r="K297" s="120">
        <v>1656250</v>
      </c>
    </row>
    <row r="298" spans="1:11" x14ac:dyDescent="0.2">
      <c r="A298" s="119" t="s">
        <v>1155</v>
      </c>
      <c r="B298" s="119" t="s">
        <v>1130</v>
      </c>
      <c r="C298" s="120">
        <v>0</v>
      </c>
      <c r="D298" s="120">
        <v>130999677.48999999</v>
      </c>
      <c r="E298" s="120">
        <v>0</v>
      </c>
      <c r="F298" s="120">
        <v>0</v>
      </c>
      <c r="G298" s="120">
        <v>0</v>
      </c>
      <c r="H298" s="120">
        <v>130999677.48999999</v>
      </c>
      <c r="I298" s="120">
        <v>0</v>
      </c>
      <c r="J298" s="120">
        <v>130999677.48999999</v>
      </c>
      <c r="K298" s="120">
        <v>-130999677.48999999</v>
      </c>
    </row>
    <row r="299" spans="1:11" x14ac:dyDescent="0.2">
      <c r="A299" s="119" t="s">
        <v>1156</v>
      </c>
      <c r="B299" s="119" t="s">
        <v>1132</v>
      </c>
      <c r="C299" s="120">
        <v>0</v>
      </c>
      <c r="D299" s="120">
        <v>846110153.36000001</v>
      </c>
      <c r="E299" s="120">
        <v>0</v>
      </c>
      <c r="F299" s="120">
        <v>0</v>
      </c>
      <c r="G299" s="120">
        <v>0</v>
      </c>
      <c r="H299" s="120">
        <v>846110153.36000001</v>
      </c>
      <c r="I299" s="120">
        <v>0</v>
      </c>
      <c r="J299" s="120">
        <v>846110153.36000001</v>
      </c>
      <c r="K299" s="120">
        <v>-846110153.36000001</v>
      </c>
    </row>
    <row r="300" spans="1:11" x14ac:dyDescent="0.2">
      <c r="A300" s="119" t="s">
        <v>1157</v>
      </c>
      <c r="B300" s="119" t="s">
        <v>1158</v>
      </c>
      <c r="C300" s="120">
        <v>0</v>
      </c>
      <c r="D300" s="120">
        <v>19719915.600000001</v>
      </c>
      <c r="E300" s="120">
        <v>0</v>
      </c>
      <c r="F300" s="120">
        <v>0</v>
      </c>
      <c r="G300" s="120">
        <v>0</v>
      </c>
      <c r="H300" s="120">
        <v>19719915.600000001</v>
      </c>
      <c r="I300" s="120">
        <v>0</v>
      </c>
      <c r="J300" s="120">
        <v>19719915.600000001</v>
      </c>
      <c r="K300" s="120">
        <v>-19719915.600000001</v>
      </c>
    </row>
    <row r="301" spans="1:11" x14ac:dyDescent="0.2">
      <c r="A301" s="119" t="s">
        <v>1159</v>
      </c>
      <c r="B301" s="119" t="s">
        <v>1136</v>
      </c>
      <c r="C301" s="120">
        <v>0</v>
      </c>
      <c r="D301" s="120">
        <v>7583521</v>
      </c>
      <c r="E301" s="120">
        <v>0</v>
      </c>
      <c r="F301" s="120">
        <v>0</v>
      </c>
      <c r="G301" s="120">
        <v>0</v>
      </c>
      <c r="H301" s="120">
        <v>7583521</v>
      </c>
      <c r="I301" s="120">
        <v>0</v>
      </c>
      <c r="J301" s="120">
        <v>7583521</v>
      </c>
      <c r="K301" s="120">
        <v>-7583521</v>
      </c>
    </row>
    <row r="302" spans="1:11" x14ac:dyDescent="0.2">
      <c r="A302" s="119" t="s">
        <v>1160</v>
      </c>
      <c r="B302" s="119" t="s">
        <v>1138</v>
      </c>
      <c r="C302" s="120">
        <v>0</v>
      </c>
      <c r="D302" s="120">
        <v>31851376.219999999</v>
      </c>
      <c r="E302" s="120">
        <v>0</v>
      </c>
      <c r="F302" s="120">
        <v>0</v>
      </c>
      <c r="G302" s="120">
        <v>0</v>
      </c>
      <c r="H302" s="120">
        <v>31851376.219999999</v>
      </c>
      <c r="I302" s="120">
        <v>0</v>
      </c>
      <c r="J302" s="120">
        <v>31851376.219999999</v>
      </c>
      <c r="K302" s="120">
        <v>-31851376.219999999</v>
      </c>
    </row>
    <row r="303" spans="1:11" x14ac:dyDescent="0.2">
      <c r="A303" s="119" t="s">
        <v>1161</v>
      </c>
      <c r="B303" s="119" t="s">
        <v>1140</v>
      </c>
      <c r="C303" s="120">
        <v>0</v>
      </c>
      <c r="D303" s="120">
        <v>506889846.63999999</v>
      </c>
      <c r="E303" s="120">
        <v>0</v>
      </c>
      <c r="F303" s="120">
        <v>0</v>
      </c>
      <c r="G303" s="120">
        <v>0</v>
      </c>
      <c r="H303" s="120">
        <v>506889846.63999999</v>
      </c>
      <c r="I303" s="120">
        <v>0</v>
      </c>
      <c r="J303" s="120">
        <v>506889846.63999999</v>
      </c>
      <c r="K303" s="120">
        <v>-506889846.63999999</v>
      </c>
    </row>
    <row r="304" spans="1:11" x14ac:dyDescent="0.2">
      <c r="A304" s="119" t="s">
        <v>1162</v>
      </c>
      <c r="B304" s="119" t="s">
        <v>1142</v>
      </c>
      <c r="C304" s="120">
        <v>0</v>
      </c>
      <c r="D304" s="120">
        <v>33164.379999999997</v>
      </c>
      <c r="E304" s="120">
        <v>0</v>
      </c>
      <c r="F304" s="120">
        <v>0</v>
      </c>
      <c r="G304" s="120">
        <v>0</v>
      </c>
      <c r="H304" s="120">
        <v>33164.379999999997</v>
      </c>
      <c r="I304" s="120">
        <v>0</v>
      </c>
      <c r="J304" s="120">
        <v>33164.379999999997</v>
      </c>
      <c r="K304" s="120">
        <v>-33164.379999999997</v>
      </c>
    </row>
    <row r="305" spans="1:11" x14ac:dyDescent="0.2">
      <c r="A305" s="119" t="s">
        <v>1163</v>
      </c>
      <c r="B305" s="119" t="s">
        <v>1144</v>
      </c>
      <c r="C305" s="120">
        <v>0</v>
      </c>
      <c r="D305" s="120">
        <v>535443.64</v>
      </c>
      <c r="E305" s="120">
        <v>0</v>
      </c>
      <c r="F305" s="120">
        <v>0</v>
      </c>
      <c r="G305" s="120">
        <v>0</v>
      </c>
      <c r="H305" s="120">
        <v>535443.64</v>
      </c>
      <c r="I305" s="120">
        <v>0</v>
      </c>
      <c r="J305" s="120">
        <v>535443.64</v>
      </c>
      <c r="K305" s="120">
        <v>-535443.64</v>
      </c>
    </row>
    <row r="306" spans="1:11" x14ac:dyDescent="0.2">
      <c r="A306" s="119" t="s">
        <v>1164</v>
      </c>
      <c r="B306" s="119" t="s">
        <v>1146</v>
      </c>
      <c r="C306" s="120">
        <v>0</v>
      </c>
      <c r="D306" s="120">
        <v>218836.99</v>
      </c>
      <c r="E306" s="120">
        <v>0</v>
      </c>
      <c r="F306" s="120">
        <v>0</v>
      </c>
      <c r="G306" s="120">
        <v>0</v>
      </c>
      <c r="H306" s="120">
        <v>218836.99</v>
      </c>
      <c r="I306" s="120">
        <v>0</v>
      </c>
      <c r="J306" s="120">
        <v>218836.99</v>
      </c>
      <c r="K306" s="120">
        <v>-218836.99</v>
      </c>
    </row>
    <row r="307" spans="1:11" x14ac:dyDescent="0.2">
      <c r="A307" s="119" t="s">
        <v>1165</v>
      </c>
      <c r="B307" s="119" t="s">
        <v>1166</v>
      </c>
      <c r="C307" s="120">
        <v>0</v>
      </c>
      <c r="D307" s="120">
        <v>2069539.85</v>
      </c>
      <c r="E307" s="120">
        <v>0</v>
      </c>
      <c r="F307" s="120">
        <v>0</v>
      </c>
      <c r="G307" s="120">
        <v>0</v>
      </c>
      <c r="H307" s="120">
        <v>2069539.85</v>
      </c>
      <c r="I307" s="120">
        <v>0</v>
      </c>
      <c r="J307" s="120">
        <v>2069539.85</v>
      </c>
      <c r="K307" s="120">
        <v>-2069539.85</v>
      </c>
    </row>
    <row r="308" spans="1:11" x14ac:dyDescent="0.2">
      <c r="A308" s="119" t="s">
        <v>1167</v>
      </c>
      <c r="B308" s="119" t="s">
        <v>1150</v>
      </c>
      <c r="C308" s="120">
        <v>0</v>
      </c>
      <c r="D308" s="120">
        <v>133402.74</v>
      </c>
      <c r="E308" s="120">
        <v>0</v>
      </c>
      <c r="F308" s="120">
        <v>0</v>
      </c>
      <c r="G308" s="120">
        <v>0</v>
      </c>
      <c r="H308" s="120">
        <v>133402.74</v>
      </c>
      <c r="I308" s="120">
        <v>0</v>
      </c>
      <c r="J308" s="120">
        <v>133402.74</v>
      </c>
      <c r="K308" s="120">
        <v>-133402.74</v>
      </c>
    </row>
    <row r="309" spans="1:11" x14ac:dyDescent="0.2">
      <c r="A309" s="119" t="s">
        <v>1168</v>
      </c>
      <c r="B309" s="119" t="s">
        <v>1169</v>
      </c>
      <c r="C309" s="120">
        <v>0</v>
      </c>
      <c r="D309" s="120">
        <v>29824.66</v>
      </c>
      <c r="E309" s="120">
        <v>0</v>
      </c>
      <c r="F309" s="120">
        <v>0</v>
      </c>
      <c r="G309" s="120">
        <v>0</v>
      </c>
      <c r="H309" s="120">
        <v>29824.66</v>
      </c>
      <c r="I309" s="120">
        <v>0</v>
      </c>
      <c r="J309" s="120">
        <v>29824.66</v>
      </c>
      <c r="K309" s="120">
        <v>-29824.66</v>
      </c>
    </row>
    <row r="310" spans="1:11" x14ac:dyDescent="0.2">
      <c r="A310" s="119" t="s">
        <v>1170</v>
      </c>
      <c r="B310" s="119" t="s">
        <v>1154</v>
      </c>
      <c r="C310" s="120">
        <v>0</v>
      </c>
      <c r="D310" s="120">
        <v>1656250</v>
      </c>
      <c r="E310" s="120">
        <v>0</v>
      </c>
      <c r="F310" s="120">
        <v>0</v>
      </c>
      <c r="G310" s="120">
        <v>0</v>
      </c>
      <c r="H310" s="120">
        <v>1656250</v>
      </c>
      <c r="I310" s="120">
        <v>0</v>
      </c>
      <c r="J310" s="120">
        <v>1656250</v>
      </c>
      <c r="K310" s="120">
        <v>-1656250</v>
      </c>
    </row>
    <row r="311" spans="1:11" ht="14.25" x14ac:dyDescent="0.2">
      <c r="A311" s="567" t="s">
        <v>1171</v>
      </c>
      <c r="B311" s="567"/>
      <c r="C311" s="121">
        <v>1547830952.5699999</v>
      </c>
      <c r="D311" s="121">
        <v>1547830952.5699999</v>
      </c>
      <c r="E311" s="121">
        <v>0</v>
      </c>
      <c r="F311" s="121">
        <v>0</v>
      </c>
      <c r="G311" s="121">
        <v>1547830952.5699999</v>
      </c>
      <c r="H311" s="121">
        <v>1547830952.5699999</v>
      </c>
      <c r="I311" s="121">
        <v>1547830952.5699999</v>
      </c>
      <c r="J311" s="121">
        <v>1547830952.5699999</v>
      </c>
      <c r="K311" s="121">
        <v>0</v>
      </c>
    </row>
    <row r="312" spans="1:11" x14ac:dyDescent="0.2">
      <c r="A312" s="563"/>
      <c r="B312" s="563"/>
      <c r="C312" s="563"/>
      <c r="D312" s="563"/>
      <c r="E312" s="563"/>
      <c r="F312" s="563"/>
      <c r="G312" s="563"/>
      <c r="H312" s="563"/>
      <c r="I312" s="563"/>
      <c r="J312" s="563"/>
      <c r="K312" s="563"/>
    </row>
  </sheetData>
  <sheetProtection selectLockedCells="1" selectUnlockedCells="1"/>
  <mergeCells count="50">
    <mergeCell ref="A1:K1"/>
    <mergeCell ref="A7:K7"/>
    <mergeCell ref="C8:D8"/>
    <mergeCell ref="E8:F8"/>
    <mergeCell ref="G8:H8"/>
    <mergeCell ref="I8:J8"/>
    <mergeCell ref="A33:B33"/>
    <mergeCell ref="A34:K34"/>
    <mergeCell ref="A35:K35"/>
    <mergeCell ref="C36:D36"/>
    <mergeCell ref="E36:F36"/>
    <mergeCell ref="G36:H36"/>
    <mergeCell ref="I36:J36"/>
    <mergeCell ref="A99:B99"/>
    <mergeCell ref="A100:K100"/>
    <mergeCell ref="A101:K101"/>
    <mergeCell ref="C102:D102"/>
    <mergeCell ref="E102:F102"/>
    <mergeCell ref="G102:H102"/>
    <mergeCell ref="I102:J102"/>
    <mergeCell ref="A143:B143"/>
    <mergeCell ref="A144:K144"/>
    <mergeCell ref="A145:K145"/>
    <mergeCell ref="C146:D146"/>
    <mergeCell ref="E146:F146"/>
    <mergeCell ref="G146:H146"/>
    <mergeCell ref="I146:J146"/>
    <mergeCell ref="A164:B164"/>
    <mergeCell ref="A165:K165"/>
    <mergeCell ref="A166:K166"/>
    <mergeCell ref="C167:D167"/>
    <mergeCell ref="E167:F167"/>
    <mergeCell ref="G167:H167"/>
    <mergeCell ref="I167:J167"/>
    <mergeCell ref="A264:B264"/>
    <mergeCell ref="A265:K265"/>
    <mergeCell ref="A266:K266"/>
    <mergeCell ref="C267:D267"/>
    <mergeCell ref="E267:F267"/>
    <mergeCell ref="G267:H267"/>
    <mergeCell ref="I267:J267"/>
    <mergeCell ref="A311:B311"/>
    <mergeCell ref="A312:K312"/>
    <mergeCell ref="A281:B281"/>
    <mergeCell ref="A282:K282"/>
    <mergeCell ref="A283:K283"/>
    <mergeCell ref="C284:D284"/>
    <mergeCell ref="E284:F284"/>
    <mergeCell ref="G284:H284"/>
    <mergeCell ref="I284:J284"/>
  </mergeCells>
  <pageMargins left="0.27777777777777779" right="0.27777777777777779" top="1.3444444444444446" bottom="0.66805555555555562" header="0.55694444444444446" footer="0.55694444444444446"/>
  <pageSetup paperSize="9" scale="77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30.11.2019  -   Stranica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topLeftCell="A70" zoomScaleNormal="100" workbookViewId="0">
      <selection activeCell="A105" sqref="A105:K107"/>
    </sheetView>
  </sheetViews>
  <sheetFormatPr defaultColWidth="11.5703125" defaultRowHeight="12.75" x14ac:dyDescent="0.2"/>
  <cols>
    <col min="1" max="1" width="13.140625" style="115" customWidth="1"/>
    <col min="2" max="2" width="29.42578125" style="115" customWidth="1"/>
    <col min="3" max="11" width="13.140625" style="115" customWidth="1"/>
    <col min="12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329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329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329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329" t="s">
        <v>1221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329" t="s">
        <v>1224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329" t="s">
        <v>851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330" t="s">
        <v>772</v>
      </c>
      <c r="B9" s="330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330" t="s">
        <v>778</v>
      </c>
    </row>
    <row r="10" spans="1:11" x14ac:dyDescent="0.2">
      <c r="A10" s="143" t="s">
        <v>852</v>
      </c>
      <c r="B10" s="143" t="s">
        <v>853</v>
      </c>
      <c r="C10" s="144">
        <v>0</v>
      </c>
      <c r="D10" s="144">
        <v>0</v>
      </c>
      <c r="E10" s="144">
        <v>0</v>
      </c>
      <c r="F10" s="144">
        <v>413441.12</v>
      </c>
      <c r="G10" s="144">
        <v>0</v>
      </c>
      <c r="H10" s="144">
        <v>413441.12</v>
      </c>
      <c r="I10" s="144">
        <v>0</v>
      </c>
      <c r="J10" s="144">
        <v>413441.12</v>
      </c>
      <c r="K10" s="144">
        <v>-413441.12</v>
      </c>
    </row>
    <row r="11" spans="1:11" x14ac:dyDescent="0.2">
      <c r="A11" s="339" t="s">
        <v>785</v>
      </c>
      <c r="B11" s="339" t="s">
        <v>786</v>
      </c>
      <c r="C11" s="340">
        <v>0</v>
      </c>
      <c r="D11" s="340">
        <v>0</v>
      </c>
      <c r="E11" s="340">
        <v>0</v>
      </c>
      <c r="F11" s="340">
        <v>414.96</v>
      </c>
      <c r="G11" s="340">
        <v>0</v>
      </c>
      <c r="H11" s="340">
        <v>414.96</v>
      </c>
      <c r="I11" s="340">
        <v>0</v>
      </c>
      <c r="J11" s="340">
        <v>414.96</v>
      </c>
      <c r="K11" s="340">
        <v>-414.96</v>
      </c>
    </row>
    <row r="12" spans="1:11" x14ac:dyDescent="0.2">
      <c r="A12" s="325" t="s">
        <v>858</v>
      </c>
      <c r="B12" s="325" t="s">
        <v>29</v>
      </c>
      <c r="C12" s="326">
        <v>0</v>
      </c>
      <c r="D12" s="326">
        <v>0</v>
      </c>
      <c r="E12" s="326">
        <v>0</v>
      </c>
      <c r="F12" s="326">
        <v>0.89</v>
      </c>
      <c r="G12" s="326">
        <v>0</v>
      </c>
      <c r="H12" s="326">
        <v>0.89</v>
      </c>
      <c r="I12" s="326">
        <v>0</v>
      </c>
      <c r="J12" s="326">
        <v>0.89</v>
      </c>
      <c r="K12" s="326">
        <v>-0.89</v>
      </c>
    </row>
    <row r="13" spans="1:11" x14ac:dyDescent="0.2">
      <c r="A13" s="119" t="s">
        <v>799</v>
      </c>
      <c r="B13" s="119" t="s">
        <v>800</v>
      </c>
      <c r="C13" s="120">
        <v>0</v>
      </c>
      <c r="D13" s="120">
        <v>0</v>
      </c>
      <c r="E13" s="120">
        <v>0</v>
      </c>
      <c r="F13" s="120">
        <v>125</v>
      </c>
      <c r="G13" s="120">
        <v>0</v>
      </c>
      <c r="H13" s="120">
        <v>125</v>
      </c>
      <c r="I13" s="120">
        <v>0</v>
      </c>
      <c r="J13" s="120">
        <v>125</v>
      </c>
      <c r="K13" s="120">
        <v>-125</v>
      </c>
    </row>
    <row r="14" spans="1:11" x14ac:dyDescent="0.2">
      <c r="A14" s="339" t="s">
        <v>801</v>
      </c>
      <c r="B14" s="339" t="s">
        <v>802</v>
      </c>
      <c r="C14" s="340">
        <v>0</v>
      </c>
      <c r="D14" s="340">
        <v>0</v>
      </c>
      <c r="E14" s="340">
        <v>0</v>
      </c>
      <c r="F14" s="340">
        <v>689.3</v>
      </c>
      <c r="G14" s="340">
        <v>0</v>
      </c>
      <c r="H14" s="340">
        <v>689.3</v>
      </c>
      <c r="I14" s="340">
        <v>0</v>
      </c>
      <c r="J14" s="340">
        <v>689.3</v>
      </c>
      <c r="K14" s="340">
        <v>-689.3</v>
      </c>
    </row>
    <row r="15" spans="1:11" ht="14.25" x14ac:dyDescent="0.2">
      <c r="A15" s="567" t="s">
        <v>845</v>
      </c>
      <c r="B15" s="567"/>
      <c r="C15" s="121">
        <v>0</v>
      </c>
      <c r="D15" s="121">
        <v>0</v>
      </c>
      <c r="E15" s="121">
        <v>0</v>
      </c>
      <c r="F15" s="121">
        <v>414671.27</v>
      </c>
      <c r="G15" s="121">
        <v>0</v>
      </c>
      <c r="H15" s="121">
        <v>414671.27</v>
      </c>
      <c r="I15" s="121">
        <v>0</v>
      </c>
      <c r="J15" s="121">
        <v>414671.27</v>
      </c>
      <c r="K15" s="121">
        <v>-414671.27</v>
      </c>
    </row>
    <row r="16" spans="1:11" x14ac:dyDescent="0.2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x14ac:dyDescent="0.2">
      <c r="A17" s="565" t="s">
        <v>771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12.75" customHeight="1" x14ac:dyDescent="0.2">
      <c r="A18" s="330" t="s">
        <v>772</v>
      </c>
      <c r="B18" s="330" t="s">
        <v>773</v>
      </c>
      <c r="C18" s="566" t="s">
        <v>774</v>
      </c>
      <c r="D18" s="566"/>
      <c r="E18" s="566" t="s">
        <v>775</v>
      </c>
      <c r="F18" s="566"/>
      <c r="G18" s="566" t="s">
        <v>776</v>
      </c>
      <c r="H18" s="566"/>
      <c r="I18" s="566" t="s">
        <v>777</v>
      </c>
      <c r="J18" s="566"/>
      <c r="K18" s="330" t="s">
        <v>778</v>
      </c>
    </row>
    <row r="19" spans="1:11" x14ac:dyDescent="0.2">
      <c r="A19" s="150" t="s">
        <v>440</v>
      </c>
      <c r="B19" s="150" t="s">
        <v>808</v>
      </c>
      <c r="C19" s="151">
        <v>0</v>
      </c>
      <c r="D19" s="151">
        <v>0</v>
      </c>
      <c r="E19" s="151">
        <v>157925.97</v>
      </c>
      <c r="F19" s="151">
        <v>0</v>
      </c>
      <c r="G19" s="151">
        <v>157925.97</v>
      </c>
      <c r="H19" s="151">
        <v>0</v>
      </c>
      <c r="I19" s="151">
        <v>157925.97</v>
      </c>
      <c r="J19" s="151">
        <v>0</v>
      </c>
      <c r="K19" s="151">
        <v>157925.97</v>
      </c>
    </row>
    <row r="20" spans="1:11" x14ac:dyDescent="0.2">
      <c r="A20" s="143" t="s">
        <v>438</v>
      </c>
      <c r="B20" s="143" t="s">
        <v>437</v>
      </c>
      <c r="C20" s="144">
        <v>0</v>
      </c>
      <c r="D20" s="144">
        <v>0</v>
      </c>
      <c r="E20" s="144">
        <v>4479.82</v>
      </c>
      <c r="F20" s="144">
        <v>0</v>
      </c>
      <c r="G20" s="144">
        <v>4479.82</v>
      </c>
      <c r="H20" s="144">
        <v>0</v>
      </c>
      <c r="I20" s="144">
        <v>4479.82</v>
      </c>
      <c r="J20" s="144">
        <v>0</v>
      </c>
      <c r="K20" s="144">
        <v>4479.82</v>
      </c>
    </row>
    <row r="21" spans="1:11" x14ac:dyDescent="0.2">
      <c r="A21" s="150" t="s">
        <v>432</v>
      </c>
      <c r="B21" s="150" t="s">
        <v>859</v>
      </c>
      <c r="C21" s="151">
        <v>0</v>
      </c>
      <c r="D21" s="151">
        <v>0</v>
      </c>
      <c r="E21" s="151">
        <v>42.31</v>
      </c>
      <c r="F21" s="151">
        <v>0</v>
      </c>
      <c r="G21" s="151">
        <v>42.31</v>
      </c>
      <c r="H21" s="151">
        <v>0</v>
      </c>
      <c r="I21" s="151">
        <v>42.31</v>
      </c>
      <c r="J21" s="151">
        <v>0</v>
      </c>
      <c r="K21" s="151">
        <v>42.31</v>
      </c>
    </row>
    <row r="22" spans="1:11" x14ac:dyDescent="0.2">
      <c r="A22" s="150" t="s">
        <v>414</v>
      </c>
      <c r="B22" s="150" t="s">
        <v>809</v>
      </c>
      <c r="C22" s="151">
        <v>0</v>
      </c>
      <c r="D22" s="151">
        <v>0</v>
      </c>
      <c r="E22" s="151">
        <v>27549.759999999998</v>
      </c>
      <c r="F22" s="151">
        <v>0</v>
      </c>
      <c r="G22" s="151">
        <v>27549.759999999998</v>
      </c>
      <c r="H22" s="151">
        <v>0</v>
      </c>
      <c r="I22" s="151">
        <v>27549.759999999998</v>
      </c>
      <c r="J22" s="151">
        <v>0</v>
      </c>
      <c r="K22" s="151">
        <v>27549.759999999998</v>
      </c>
    </row>
    <row r="23" spans="1:11" x14ac:dyDescent="0.2">
      <c r="A23" s="143" t="s">
        <v>406</v>
      </c>
      <c r="B23" s="143" t="s">
        <v>397</v>
      </c>
      <c r="C23" s="144">
        <v>0</v>
      </c>
      <c r="D23" s="144">
        <v>0</v>
      </c>
      <c r="E23" s="144">
        <v>8446.65</v>
      </c>
      <c r="F23" s="144">
        <v>0</v>
      </c>
      <c r="G23" s="144">
        <v>8446.65</v>
      </c>
      <c r="H23" s="144">
        <v>0</v>
      </c>
      <c r="I23" s="144">
        <v>8446.65</v>
      </c>
      <c r="J23" s="144">
        <v>0</v>
      </c>
      <c r="K23" s="144">
        <v>8446.65</v>
      </c>
    </row>
    <row r="24" spans="1:11" x14ac:dyDescent="0.2">
      <c r="A24" s="143" t="s">
        <v>405</v>
      </c>
      <c r="B24" s="143" t="s">
        <v>393</v>
      </c>
      <c r="C24" s="144">
        <v>0</v>
      </c>
      <c r="D24" s="144">
        <v>0</v>
      </c>
      <c r="E24" s="144">
        <v>2320.5500000000002</v>
      </c>
      <c r="F24" s="144">
        <v>0</v>
      </c>
      <c r="G24" s="144">
        <v>2320.5500000000002</v>
      </c>
      <c r="H24" s="144">
        <v>0</v>
      </c>
      <c r="I24" s="144">
        <v>2320.5500000000002</v>
      </c>
      <c r="J24" s="144">
        <v>0</v>
      </c>
      <c r="K24" s="144">
        <v>2320.5500000000002</v>
      </c>
    </row>
    <row r="25" spans="1:11" x14ac:dyDescent="0.2">
      <c r="A25" s="210" t="s">
        <v>390</v>
      </c>
      <c r="B25" s="210" t="s">
        <v>810</v>
      </c>
      <c r="C25" s="211">
        <v>0</v>
      </c>
      <c r="D25" s="211">
        <v>0</v>
      </c>
      <c r="E25" s="211">
        <v>34550.769999999997</v>
      </c>
      <c r="F25" s="211">
        <v>0</v>
      </c>
      <c r="G25" s="211">
        <v>34550.769999999997</v>
      </c>
      <c r="H25" s="211">
        <v>0</v>
      </c>
      <c r="I25" s="211">
        <v>34550.769999999997</v>
      </c>
      <c r="J25" s="211">
        <v>0</v>
      </c>
      <c r="K25" s="211">
        <v>34550.769999999997</v>
      </c>
    </row>
    <row r="26" spans="1:11" x14ac:dyDescent="0.2">
      <c r="A26" s="210" t="s">
        <v>388</v>
      </c>
      <c r="B26" s="210" t="s">
        <v>811</v>
      </c>
      <c r="C26" s="211">
        <v>0</v>
      </c>
      <c r="D26" s="211">
        <v>0</v>
      </c>
      <c r="E26" s="211">
        <v>10874.78</v>
      </c>
      <c r="F26" s="211">
        <v>0</v>
      </c>
      <c r="G26" s="211">
        <v>10874.78</v>
      </c>
      <c r="H26" s="211">
        <v>0</v>
      </c>
      <c r="I26" s="211">
        <v>10874.78</v>
      </c>
      <c r="J26" s="211">
        <v>0</v>
      </c>
      <c r="K26" s="211">
        <v>10874.78</v>
      </c>
    </row>
    <row r="27" spans="1:11" x14ac:dyDescent="0.2">
      <c r="A27" s="164" t="s">
        <v>372</v>
      </c>
      <c r="B27" s="164" t="s">
        <v>371</v>
      </c>
      <c r="C27" s="165">
        <v>0</v>
      </c>
      <c r="D27" s="165">
        <v>0</v>
      </c>
      <c r="E27" s="165">
        <v>36876.46</v>
      </c>
      <c r="F27" s="165">
        <v>0</v>
      </c>
      <c r="G27" s="165">
        <v>36876.46</v>
      </c>
      <c r="H27" s="165">
        <v>0</v>
      </c>
      <c r="I27" s="165">
        <v>36876.46</v>
      </c>
      <c r="J27" s="165">
        <v>0</v>
      </c>
      <c r="K27" s="165">
        <v>36876.46</v>
      </c>
    </row>
    <row r="28" spans="1:11" x14ac:dyDescent="0.2">
      <c r="A28" s="143" t="s">
        <v>1220</v>
      </c>
      <c r="B28" s="143" t="s">
        <v>1219</v>
      </c>
      <c r="C28" s="144">
        <v>0</v>
      </c>
      <c r="D28" s="144">
        <v>0</v>
      </c>
      <c r="E28" s="144">
        <v>28.9</v>
      </c>
      <c r="F28" s="144">
        <v>0</v>
      </c>
      <c r="G28" s="144">
        <v>28.9</v>
      </c>
      <c r="H28" s="144">
        <v>0</v>
      </c>
      <c r="I28" s="144">
        <v>28.9</v>
      </c>
      <c r="J28" s="144">
        <v>0</v>
      </c>
      <c r="K28" s="144">
        <v>28.9</v>
      </c>
    </row>
    <row r="29" spans="1:11" x14ac:dyDescent="0.2">
      <c r="A29" s="143" t="s">
        <v>378</v>
      </c>
      <c r="B29" s="143" t="s">
        <v>812</v>
      </c>
      <c r="C29" s="144">
        <v>0</v>
      </c>
      <c r="D29" s="144">
        <v>0</v>
      </c>
      <c r="E29" s="144">
        <v>400.8</v>
      </c>
      <c r="F29" s="144">
        <v>0</v>
      </c>
      <c r="G29" s="144">
        <v>400.8</v>
      </c>
      <c r="H29" s="144">
        <v>0</v>
      </c>
      <c r="I29" s="144">
        <v>400.8</v>
      </c>
      <c r="J29" s="144">
        <v>0</v>
      </c>
      <c r="K29" s="144">
        <v>400.8</v>
      </c>
    </row>
    <row r="30" spans="1:11" x14ac:dyDescent="0.2">
      <c r="A30" s="347" t="s">
        <v>364</v>
      </c>
      <c r="B30" s="347" t="s">
        <v>813</v>
      </c>
      <c r="C30" s="348">
        <v>0</v>
      </c>
      <c r="D30" s="348">
        <v>0</v>
      </c>
      <c r="E30" s="348">
        <v>32</v>
      </c>
      <c r="F30" s="348">
        <v>0</v>
      </c>
      <c r="G30" s="348">
        <v>32</v>
      </c>
      <c r="H30" s="348">
        <v>0</v>
      </c>
      <c r="I30" s="348">
        <v>32</v>
      </c>
      <c r="J30" s="348">
        <v>0</v>
      </c>
      <c r="K30" s="348">
        <v>32</v>
      </c>
    </row>
    <row r="31" spans="1:11" x14ac:dyDescent="0.2">
      <c r="A31" s="347" t="s">
        <v>362</v>
      </c>
      <c r="B31" s="347" t="s">
        <v>361</v>
      </c>
      <c r="C31" s="348">
        <v>0</v>
      </c>
      <c r="D31" s="348">
        <v>0</v>
      </c>
      <c r="E31" s="348">
        <v>1137.71</v>
      </c>
      <c r="F31" s="348">
        <v>0</v>
      </c>
      <c r="G31" s="348">
        <v>1137.71</v>
      </c>
      <c r="H31" s="348">
        <v>0</v>
      </c>
      <c r="I31" s="348">
        <v>1137.71</v>
      </c>
      <c r="J31" s="348">
        <v>0</v>
      </c>
      <c r="K31" s="348">
        <v>1137.71</v>
      </c>
    </row>
    <row r="32" spans="1:11" x14ac:dyDescent="0.2">
      <c r="A32" s="347" t="s">
        <v>360</v>
      </c>
      <c r="B32" s="347" t="s">
        <v>359</v>
      </c>
      <c r="C32" s="348">
        <v>0</v>
      </c>
      <c r="D32" s="348">
        <v>0</v>
      </c>
      <c r="E32" s="348">
        <v>17.3</v>
      </c>
      <c r="F32" s="348">
        <v>0</v>
      </c>
      <c r="G32" s="348">
        <v>17.3</v>
      </c>
      <c r="H32" s="348">
        <v>0</v>
      </c>
      <c r="I32" s="348">
        <v>17.3</v>
      </c>
      <c r="J32" s="348">
        <v>0</v>
      </c>
      <c r="K32" s="348">
        <v>17.3</v>
      </c>
    </row>
    <row r="33" spans="1:11" x14ac:dyDescent="0.2">
      <c r="A33" s="347" t="s">
        <v>358</v>
      </c>
      <c r="B33" s="347" t="s">
        <v>815</v>
      </c>
      <c r="C33" s="348">
        <v>0</v>
      </c>
      <c r="D33" s="348">
        <v>0</v>
      </c>
      <c r="E33" s="348">
        <v>3229.56</v>
      </c>
      <c r="F33" s="348">
        <v>0</v>
      </c>
      <c r="G33" s="348">
        <v>3229.56</v>
      </c>
      <c r="H33" s="348">
        <v>0</v>
      </c>
      <c r="I33" s="348">
        <v>3229.56</v>
      </c>
      <c r="J33" s="348">
        <v>0</v>
      </c>
      <c r="K33" s="348">
        <v>3229.56</v>
      </c>
    </row>
    <row r="34" spans="1:11" x14ac:dyDescent="0.2">
      <c r="A34" s="347" t="s">
        <v>356</v>
      </c>
      <c r="B34" s="347" t="s">
        <v>355</v>
      </c>
      <c r="C34" s="348">
        <v>0</v>
      </c>
      <c r="D34" s="348">
        <v>0</v>
      </c>
      <c r="E34" s="348">
        <v>876.2</v>
      </c>
      <c r="F34" s="348">
        <v>0</v>
      </c>
      <c r="G34" s="348">
        <v>876.2</v>
      </c>
      <c r="H34" s="348">
        <v>0</v>
      </c>
      <c r="I34" s="348">
        <v>876.2</v>
      </c>
      <c r="J34" s="348">
        <v>0</v>
      </c>
      <c r="K34" s="348">
        <v>876.2</v>
      </c>
    </row>
    <row r="35" spans="1:11" x14ac:dyDescent="0.2">
      <c r="A35" s="347" t="s">
        <v>354</v>
      </c>
      <c r="B35" s="347" t="s">
        <v>353</v>
      </c>
      <c r="C35" s="348">
        <v>0</v>
      </c>
      <c r="D35" s="348">
        <v>0</v>
      </c>
      <c r="E35" s="348">
        <v>2366.27</v>
      </c>
      <c r="F35" s="348">
        <v>0</v>
      </c>
      <c r="G35" s="348">
        <v>2366.27</v>
      </c>
      <c r="H35" s="348">
        <v>0</v>
      </c>
      <c r="I35" s="348">
        <v>2366.27</v>
      </c>
      <c r="J35" s="348">
        <v>0</v>
      </c>
      <c r="K35" s="348">
        <v>2366.27</v>
      </c>
    </row>
    <row r="36" spans="1:11" x14ac:dyDescent="0.2">
      <c r="A36" s="202" t="s">
        <v>352</v>
      </c>
      <c r="B36" s="202" t="s">
        <v>351</v>
      </c>
      <c r="C36" s="203">
        <v>0</v>
      </c>
      <c r="D36" s="203">
        <v>0</v>
      </c>
      <c r="E36" s="203">
        <v>14.5</v>
      </c>
      <c r="F36" s="203">
        <v>0</v>
      </c>
      <c r="G36" s="203">
        <v>14.5</v>
      </c>
      <c r="H36" s="203">
        <v>0</v>
      </c>
      <c r="I36" s="203">
        <v>14.5</v>
      </c>
      <c r="J36" s="203">
        <v>0</v>
      </c>
      <c r="K36" s="203">
        <v>14.5</v>
      </c>
    </row>
    <row r="37" spans="1:11" x14ac:dyDescent="0.2">
      <c r="A37" s="202" t="s">
        <v>350</v>
      </c>
      <c r="B37" s="202" t="s">
        <v>349</v>
      </c>
      <c r="C37" s="203">
        <v>0</v>
      </c>
      <c r="D37" s="203">
        <v>0</v>
      </c>
      <c r="E37" s="203">
        <v>297.39999999999998</v>
      </c>
      <c r="F37" s="203">
        <v>0</v>
      </c>
      <c r="G37" s="203">
        <v>297.39999999999998</v>
      </c>
      <c r="H37" s="203">
        <v>0</v>
      </c>
      <c r="I37" s="203">
        <v>297.39999999999998</v>
      </c>
      <c r="J37" s="203">
        <v>0</v>
      </c>
      <c r="K37" s="203">
        <v>297.39999999999998</v>
      </c>
    </row>
    <row r="38" spans="1:11" x14ac:dyDescent="0.2">
      <c r="A38" s="202" t="s">
        <v>348</v>
      </c>
      <c r="B38" s="202" t="s">
        <v>347</v>
      </c>
      <c r="C38" s="203">
        <v>0</v>
      </c>
      <c r="D38" s="203">
        <v>0</v>
      </c>
      <c r="E38" s="203">
        <v>170.29</v>
      </c>
      <c r="F38" s="203">
        <v>0</v>
      </c>
      <c r="G38" s="203">
        <v>170.29</v>
      </c>
      <c r="H38" s="203">
        <v>0</v>
      </c>
      <c r="I38" s="203">
        <v>170.29</v>
      </c>
      <c r="J38" s="203">
        <v>0</v>
      </c>
      <c r="K38" s="203">
        <v>170.29</v>
      </c>
    </row>
    <row r="39" spans="1:11" x14ac:dyDescent="0.2">
      <c r="A39" s="202" t="s">
        <v>346</v>
      </c>
      <c r="B39" s="202" t="s">
        <v>345</v>
      </c>
      <c r="C39" s="203">
        <v>0</v>
      </c>
      <c r="D39" s="203">
        <v>0</v>
      </c>
      <c r="E39" s="203">
        <v>42.4</v>
      </c>
      <c r="F39" s="203">
        <v>0</v>
      </c>
      <c r="G39" s="203">
        <v>42.4</v>
      </c>
      <c r="H39" s="203">
        <v>0</v>
      </c>
      <c r="I39" s="203">
        <v>42.4</v>
      </c>
      <c r="J39" s="203">
        <v>0</v>
      </c>
      <c r="K39" s="203">
        <v>42.4</v>
      </c>
    </row>
    <row r="40" spans="1:11" x14ac:dyDescent="0.2">
      <c r="A40" s="202" t="s">
        <v>340</v>
      </c>
      <c r="B40" s="202" t="s">
        <v>339</v>
      </c>
      <c r="C40" s="203">
        <v>0</v>
      </c>
      <c r="D40" s="203">
        <v>0</v>
      </c>
      <c r="E40" s="203">
        <v>101.05</v>
      </c>
      <c r="F40" s="203">
        <v>0</v>
      </c>
      <c r="G40" s="203">
        <v>101.05</v>
      </c>
      <c r="H40" s="203">
        <v>0</v>
      </c>
      <c r="I40" s="203">
        <v>101.05</v>
      </c>
      <c r="J40" s="203">
        <v>0</v>
      </c>
      <c r="K40" s="203">
        <v>101.05</v>
      </c>
    </row>
    <row r="41" spans="1:11" x14ac:dyDescent="0.2">
      <c r="A41" s="202" t="s">
        <v>332</v>
      </c>
      <c r="B41" s="202" t="s">
        <v>817</v>
      </c>
      <c r="C41" s="203">
        <v>0</v>
      </c>
      <c r="D41" s="203">
        <v>0</v>
      </c>
      <c r="E41" s="203">
        <v>5278.58</v>
      </c>
      <c r="F41" s="203">
        <v>0</v>
      </c>
      <c r="G41" s="203">
        <v>5278.58</v>
      </c>
      <c r="H41" s="203">
        <v>0</v>
      </c>
      <c r="I41" s="203">
        <v>5278.58</v>
      </c>
      <c r="J41" s="203">
        <v>0</v>
      </c>
      <c r="K41" s="203">
        <v>5278.58</v>
      </c>
    </row>
    <row r="42" spans="1:11" x14ac:dyDescent="0.2">
      <c r="A42" s="319" t="s">
        <v>330</v>
      </c>
      <c r="B42" s="319" t="s">
        <v>329</v>
      </c>
      <c r="C42" s="320">
        <v>0</v>
      </c>
      <c r="D42" s="320">
        <v>0</v>
      </c>
      <c r="E42" s="320">
        <v>705.13</v>
      </c>
      <c r="F42" s="320">
        <v>0</v>
      </c>
      <c r="G42" s="320">
        <v>705.13</v>
      </c>
      <c r="H42" s="320">
        <v>0</v>
      </c>
      <c r="I42" s="320">
        <v>705.13</v>
      </c>
      <c r="J42" s="320">
        <v>0</v>
      </c>
      <c r="K42" s="320">
        <v>705.13</v>
      </c>
    </row>
    <row r="43" spans="1:11" x14ac:dyDescent="0.2">
      <c r="A43" s="319" t="s">
        <v>328</v>
      </c>
      <c r="B43" s="319" t="s">
        <v>327</v>
      </c>
      <c r="C43" s="320">
        <v>0</v>
      </c>
      <c r="D43" s="320">
        <v>0</v>
      </c>
      <c r="E43" s="320">
        <v>968.79</v>
      </c>
      <c r="F43" s="320">
        <v>0</v>
      </c>
      <c r="G43" s="320">
        <v>968.79</v>
      </c>
      <c r="H43" s="320">
        <v>0</v>
      </c>
      <c r="I43" s="320">
        <v>968.79</v>
      </c>
      <c r="J43" s="320">
        <v>0</v>
      </c>
      <c r="K43" s="320">
        <v>968.79</v>
      </c>
    </row>
    <row r="44" spans="1:11" x14ac:dyDescent="0.2">
      <c r="A44" s="214" t="s">
        <v>293</v>
      </c>
      <c r="B44" s="214" t="s">
        <v>292</v>
      </c>
      <c r="C44" s="215">
        <v>0</v>
      </c>
      <c r="D44" s="215">
        <v>0</v>
      </c>
      <c r="E44" s="215">
        <v>2202.8000000000002</v>
      </c>
      <c r="F44" s="215">
        <v>0</v>
      </c>
      <c r="G44" s="215">
        <v>2202.8000000000002</v>
      </c>
      <c r="H44" s="215">
        <v>0</v>
      </c>
      <c r="I44" s="215">
        <v>2202.8000000000002</v>
      </c>
      <c r="J44" s="215">
        <v>0</v>
      </c>
      <c r="K44" s="215">
        <v>2202.8000000000002</v>
      </c>
    </row>
    <row r="45" spans="1:11" x14ac:dyDescent="0.2">
      <c r="A45" s="214" t="s">
        <v>291</v>
      </c>
      <c r="B45" s="214" t="s">
        <v>290</v>
      </c>
      <c r="C45" s="215">
        <v>0</v>
      </c>
      <c r="D45" s="215">
        <v>0</v>
      </c>
      <c r="E45" s="215">
        <v>11.5</v>
      </c>
      <c r="F45" s="215">
        <v>0</v>
      </c>
      <c r="G45" s="215">
        <v>11.5</v>
      </c>
      <c r="H45" s="215">
        <v>0</v>
      </c>
      <c r="I45" s="215">
        <v>11.5</v>
      </c>
      <c r="J45" s="215">
        <v>0</v>
      </c>
      <c r="K45" s="215">
        <v>11.5</v>
      </c>
    </row>
    <row r="46" spans="1:11" x14ac:dyDescent="0.2">
      <c r="A46" s="214" t="s">
        <v>289</v>
      </c>
      <c r="B46" s="214" t="s">
        <v>818</v>
      </c>
      <c r="C46" s="215">
        <v>0</v>
      </c>
      <c r="D46" s="215">
        <v>0</v>
      </c>
      <c r="E46" s="215">
        <v>853.3</v>
      </c>
      <c r="F46" s="215">
        <v>0</v>
      </c>
      <c r="G46" s="215">
        <v>853.3</v>
      </c>
      <c r="H46" s="215">
        <v>0</v>
      </c>
      <c r="I46" s="215">
        <v>853.3</v>
      </c>
      <c r="J46" s="215">
        <v>0</v>
      </c>
      <c r="K46" s="215">
        <v>853.3</v>
      </c>
    </row>
    <row r="47" spans="1:11" x14ac:dyDescent="0.2">
      <c r="A47" s="214" t="s">
        <v>287</v>
      </c>
      <c r="B47" s="214" t="s">
        <v>286</v>
      </c>
      <c r="C47" s="215">
        <v>0</v>
      </c>
      <c r="D47" s="215">
        <v>0</v>
      </c>
      <c r="E47" s="215">
        <v>557.75</v>
      </c>
      <c r="F47" s="215">
        <v>0</v>
      </c>
      <c r="G47" s="215">
        <v>557.75</v>
      </c>
      <c r="H47" s="215">
        <v>0</v>
      </c>
      <c r="I47" s="215">
        <v>557.75</v>
      </c>
      <c r="J47" s="215">
        <v>0</v>
      </c>
      <c r="K47" s="215">
        <v>557.75</v>
      </c>
    </row>
    <row r="48" spans="1:11" x14ac:dyDescent="0.2">
      <c r="A48" s="214" t="s">
        <v>285</v>
      </c>
      <c r="B48" s="214" t="s">
        <v>284</v>
      </c>
      <c r="C48" s="215">
        <v>0</v>
      </c>
      <c r="D48" s="215">
        <v>0</v>
      </c>
      <c r="E48" s="215">
        <v>9.85</v>
      </c>
      <c r="F48" s="215">
        <v>0</v>
      </c>
      <c r="G48" s="215">
        <v>9.85</v>
      </c>
      <c r="H48" s="215">
        <v>0</v>
      </c>
      <c r="I48" s="215">
        <v>9.85</v>
      </c>
      <c r="J48" s="215">
        <v>0</v>
      </c>
      <c r="K48" s="215">
        <v>9.85</v>
      </c>
    </row>
    <row r="49" spans="1:11" x14ac:dyDescent="0.2">
      <c r="A49" s="150" t="s">
        <v>283</v>
      </c>
      <c r="B49" s="150" t="s">
        <v>282</v>
      </c>
      <c r="C49" s="151">
        <v>0</v>
      </c>
      <c r="D49" s="151">
        <v>0</v>
      </c>
      <c r="E49" s="151">
        <v>746.93</v>
      </c>
      <c r="F49" s="151">
        <v>0</v>
      </c>
      <c r="G49" s="151">
        <v>746.93</v>
      </c>
      <c r="H49" s="151">
        <v>0</v>
      </c>
      <c r="I49" s="151">
        <v>746.93</v>
      </c>
      <c r="J49" s="151">
        <v>0</v>
      </c>
      <c r="K49" s="151">
        <v>746.93</v>
      </c>
    </row>
    <row r="50" spans="1:11" x14ac:dyDescent="0.2">
      <c r="A50" s="150" t="s">
        <v>281</v>
      </c>
      <c r="B50" s="150" t="s">
        <v>280</v>
      </c>
      <c r="C50" s="151">
        <v>0</v>
      </c>
      <c r="D50" s="151">
        <v>0</v>
      </c>
      <c r="E50" s="151">
        <v>23.75</v>
      </c>
      <c r="F50" s="151">
        <v>0</v>
      </c>
      <c r="G50" s="151">
        <v>23.75</v>
      </c>
      <c r="H50" s="151">
        <v>0</v>
      </c>
      <c r="I50" s="151">
        <v>23.75</v>
      </c>
      <c r="J50" s="151">
        <v>0</v>
      </c>
      <c r="K50" s="151">
        <v>23.75</v>
      </c>
    </row>
    <row r="51" spans="1:11" x14ac:dyDescent="0.2">
      <c r="A51" s="150" t="s">
        <v>279</v>
      </c>
      <c r="B51" s="150" t="s">
        <v>278</v>
      </c>
      <c r="C51" s="151">
        <v>0</v>
      </c>
      <c r="D51" s="151">
        <v>0</v>
      </c>
      <c r="E51" s="151">
        <v>211.42</v>
      </c>
      <c r="F51" s="151">
        <v>0</v>
      </c>
      <c r="G51" s="151">
        <v>211.42</v>
      </c>
      <c r="H51" s="151">
        <v>0</v>
      </c>
      <c r="I51" s="151">
        <v>211.42</v>
      </c>
      <c r="J51" s="151">
        <v>0</v>
      </c>
      <c r="K51" s="151">
        <v>211.42</v>
      </c>
    </row>
    <row r="52" spans="1:11" x14ac:dyDescent="0.2">
      <c r="A52" s="150" t="s">
        <v>277</v>
      </c>
      <c r="B52" s="150" t="s">
        <v>276</v>
      </c>
      <c r="C52" s="151">
        <v>0</v>
      </c>
      <c r="D52" s="151">
        <v>0</v>
      </c>
      <c r="E52" s="151">
        <v>3298.75</v>
      </c>
      <c r="F52" s="151">
        <v>0</v>
      </c>
      <c r="G52" s="151">
        <v>3298.75</v>
      </c>
      <c r="H52" s="151">
        <v>0</v>
      </c>
      <c r="I52" s="151">
        <v>3298.75</v>
      </c>
      <c r="J52" s="151">
        <v>0</v>
      </c>
      <c r="K52" s="151">
        <v>3298.75</v>
      </c>
    </row>
    <row r="53" spans="1:11" x14ac:dyDescent="0.2">
      <c r="A53" s="278" t="s">
        <v>275</v>
      </c>
      <c r="B53" s="278" t="s">
        <v>274</v>
      </c>
      <c r="C53" s="279">
        <v>0</v>
      </c>
      <c r="D53" s="279">
        <v>0</v>
      </c>
      <c r="E53" s="279">
        <v>371.86</v>
      </c>
      <c r="F53" s="279">
        <v>0</v>
      </c>
      <c r="G53" s="279">
        <v>371.86</v>
      </c>
      <c r="H53" s="279">
        <v>0</v>
      </c>
      <c r="I53" s="279">
        <v>371.86</v>
      </c>
      <c r="J53" s="279">
        <v>0</v>
      </c>
      <c r="K53" s="279">
        <v>371.86</v>
      </c>
    </row>
    <row r="54" spans="1:11" x14ac:dyDescent="0.2">
      <c r="A54" s="278" t="s">
        <v>271</v>
      </c>
      <c r="B54" s="278" t="s">
        <v>270</v>
      </c>
      <c r="C54" s="279">
        <v>0</v>
      </c>
      <c r="D54" s="279">
        <v>0</v>
      </c>
      <c r="E54" s="279">
        <v>459.05</v>
      </c>
      <c r="F54" s="279">
        <v>0</v>
      </c>
      <c r="G54" s="279">
        <v>459.05</v>
      </c>
      <c r="H54" s="279">
        <v>0</v>
      </c>
      <c r="I54" s="279">
        <v>459.05</v>
      </c>
      <c r="J54" s="279">
        <v>0</v>
      </c>
      <c r="K54" s="279">
        <v>459.05</v>
      </c>
    </row>
    <row r="55" spans="1:11" x14ac:dyDescent="0.2">
      <c r="A55" s="218" t="s">
        <v>269</v>
      </c>
      <c r="B55" s="218" t="s">
        <v>819</v>
      </c>
      <c r="C55" s="219">
        <v>0</v>
      </c>
      <c r="D55" s="219">
        <v>0</v>
      </c>
      <c r="E55" s="219">
        <v>440.66</v>
      </c>
      <c r="F55" s="219">
        <v>0</v>
      </c>
      <c r="G55" s="219">
        <v>440.66</v>
      </c>
      <c r="H55" s="219">
        <v>0</v>
      </c>
      <c r="I55" s="219">
        <v>440.66</v>
      </c>
      <c r="J55" s="219">
        <v>0</v>
      </c>
      <c r="K55" s="219">
        <v>440.66</v>
      </c>
    </row>
    <row r="56" spans="1:11" x14ac:dyDescent="0.2">
      <c r="A56" s="218" t="s">
        <v>267</v>
      </c>
      <c r="B56" s="218" t="s">
        <v>266</v>
      </c>
      <c r="C56" s="219">
        <v>0</v>
      </c>
      <c r="D56" s="219">
        <v>0</v>
      </c>
      <c r="E56" s="219">
        <v>205.83</v>
      </c>
      <c r="F56" s="219">
        <v>0</v>
      </c>
      <c r="G56" s="219">
        <v>205.83</v>
      </c>
      <c r="H56" s="219">
        <v>0</v>
      </c>
      <c r="I56" s="219">
        <v>205.83</v>
      </c>
      <c r="J56" s="219">
        <v>0</v>
      </c>
      <c r="K56" s="219">
        <v>205.83</v>
      </c>
    </row>
    <row r="57" spans="1:11" x14ac:dyDescent="0.2">
      <c r="A57" s="218" t="s">
        <v>265</v>
      </c>
      <c r="B57" s="218" t="s">
        <v>264</v>
      </c>
      <c r="C57" s="219">
        <v>0</v>
      </c>
      <c r="D57" s="219">
        <v>0</v>
      </c>
      <c r="E57" s="219">
        <v>2029.61</v>
      </c>
      <c r="F57" s="219">
        <v>0</v>
      </c>
      <c r="G57" s="219">
        <v>2029.61</v>
      </c>
      <c r="H57" s="219">
        <v>0</v>
      </c>
      <c r="I57" s="219">
        <v>2029.61</v>
      </c>
      <c r="J57" s="219">
        <v>0</v>
      </c>
      <c r="K57" s="219">
        <v>2029.61</v>
      </c>
    </row>
    <row r="58" spans="1:11" x14ac:dyDescent="0.2">
      <c r="A58" s="218" t="s">
        <v>263</v>
      </c>
      <c r="B58" s="218" t="s">
        <v>262</v>
      </c>
      <c r="C58" s="219">
        <v>0</v>
      </c>
      <c r="D58" s="219">
        <v>0</v>
      </c>
      <c r="E58" s="219">
        <v>378.35</v>
      </c>
      <c r="F58" s="219">
        <v>0</v>
      </c>
      <c r="G58" s="219">
        <v>378.35</v>
      </c>
      <c r="H58" s="219">
        <v>0</v>
      </c>
      <c r="I58" s="219">
        <v>378.35</v>
      </c>
      <c r="J58" s="219">
        <v>0</v>
      </c>
      <c r="K58" s="219">
        <v>378.35</v>
      </c>
    </row>
    <row r="59" spans="1:11" x14ac:dyDescent="0.2">
      <c r="A59" s="218" t="s">
        <v>259</v>
      </c>
      <c r="B59" s="218" t="s">
        <v>258</v>
      </c>
      <c r="C59" s="219">
        <v>0</v>
      </c>
      <c r="D59" s="219">
        <v>0</v>
      </c>
      <c r="E59" s="219">
        <v>1355.94</v>
      </c>
      <c r="F59" s="219">
        <v>0</v>
      </c>
      <c r="G59" s="219">
        <v>1355.94</v>
      </c>
      <c r="H59" s="219">
        <v>0</v>
      </c>
      <c r="I59" s="219">
        <v>1355.94</v>
      </c>
      <c r="J59" s="219">
        <v>0</v>
      </c>
      <c r="K59" s="219">
        <v>1355.94</v>
      </c>
    </row>
    <row r="60" spans="1:11" x14ac:dyDescent="0.2">
      <c r="A60" s="218" t="s">
        <v>624</v>
      </c>
      <c r="B60" s="218" t="s">
        <v>623</v>
      </c>
      <c r="C60" s="219">
        <v>0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</row>
    <row r="61" spans="1:11" x14ac:dyDescent="0.2">
      <c r="A61" s="218" t="s">
        <v>251</v>
      </c>
      <c r="B61" s="218" t="s">
        <v>820</v>
      </c>
      <c r="C61" s="219">
        <v>0</v>
      </c>
      <c r="D61" s="219">
        <v>0</v>
      </c>
      <c r="E61" s="219">
        <v>12.5</v>
      </c>
      <c r="F61" s="219">
        <v>0</v>
      </c>
      <c r="G61" s="219">
        <v>12.5</v>
      </c>
      <c r="H61" s="219">
        <v>0</v>
      </c>
      <c r="I61" s="219">
        <v>12.5</v>
      </c>
      <c r="J61" s="219">
        <v>0</v>
      </c>
      <c r="K61" s="219">
        <v>12.5</v>
      </c>
    </row>
    <row r="62" spans="1:11" x14ac:dyDescent="0.2">
      <c r="A62" s="196" t="s">
        <v>249</v>
      </c>
      <c r="B62" s="196" t="s">
        <v>248</v>
      </c>
      <c r="C62" s="197">
        <v>0</v>
      </c>
      <c r="D62" s="197">
        <v>0</v>
      </c>
      <c r="E62" s="197">
        <v>1080.82</v>
      </c>
      <c r="F62" s="197">
        <v>0</v>
      </c>
      <c r="G62" s="197">
        <v>1080.82</v>
      </c>
      <c r="H62" s="197">
        <v>0</v>
      </c>
      <c r="I62" s="197">
        <v>1080.82</v>
      </c>
      <c r="J62" s="197">
        <v>0</v>
      </c>
      <c r="K62" s="197">
        <v>1080.82</v>
      </c>
    </row>
    <row r="63" spans="1:11" x14ac:dyDescent="0.2">
      <c r="A63" s="196" t="s">
        <v>821</v>
      </c>
      <c r="B63" s="196" t="s">
        <v>822</v>
      </c>
      <c r="C63" s="197">
        <v>0</v>
      </c>
      <c r="D63" s="197">
        <v>0</v>
      </c>
      <c r="E63" s="197">
        <v>210.25</v>
      </c>
      <c r="F63" s="197">
        <v>0</v>
      </c>
      <c r="G63" s="197">
        <v>210.25</v>
      </c>
      <c r="H63" s="197">
        <v>0</v>
      </c>
      <c r="I63" s="197">
        <v>210.25</v>
      </c>
      <c r="J63" s="197">
        <v>0</v>
      </c>
      <c r="K63" s="197">
        <v>210.25</v>
      </c>
    </row>
    <row r="64" spans="1:11" x14ac:dyDescent="0.2">
      <c r="A64" s="206" t="s">
        <v>243</v>
      </c>
      <c r="B64" s="206" t="s">
        <v>823</v>
      </c>
      <c r="C64" s="207">
        <v>0</v>
      </c>
      <c r="D64" s="207">
        <v>0</v>
      </c>
      <c r="E64" s="207">
        <v>1876.15</v>
      </c>
      <c r="F64" s="207">
        <v>0</v>
      </c>
      <c r="G64" s="207">
        <v>1876.15</v>
      </c>
      <c r="H64" s="207">
        <v>0</v>
      </c>
      <c r="I64" s="207">
        <v>1876.15</v>
      </c>
      <c r="J64" s="207">
        <v>0</v>
      </c>
      <c r="K64" s="207">
        <v>1876.15</v>
      </c>
    </row>
    <row r="65" spans="1:11" x14ac:dyDescent="0.2">
      <c r="A65" s="206" t="s">
        <v>237</v>
      </c>
      <c r="B65" s="206" t="s">
        <v>236</v>
      </c>
      <c r="C65" s="207">
        <v>0</v>
      </c>
      <c r="D65" s="207">
        <v>0</v>
      </c>
      <c r="E65" s="207">
        <v>1642.35</v>
      </c>
      <c r="F65" s="207">
        <v>0</v>
      </c>
      <c r="G65" s="207">
        <v>1642.35</v>
      </c>
      <c r="H65" s="207">
        <v>0</v>
      </c>
      <c r="I65" s="207">
        <v>1642.35</v>
      </c>
      <c r="J65" s="207">
        <v>0</v>
      </c>
      <c r="K65" s="207">
        <v>1642.35</v>
      </c>
    </row>
    <row r="66" spans="1:11" x14ac:dyDescent="0.2">
      <c r="A66" s="206" t="s">
        <v>235</v>
      </c>
      <c r="B66" s="206" t="s">
        <v>234</v>
      </c>
      <c r="C66" s="207">
        <v>0</v>
      </c>
      <c r="D66" s="207">
        <v>0</v>
      </c>
      <c r="E66" s="207">
        <v>230.44</v>
      </c>
      <c r="F66" s="207">
        <v>0</v>
      </c>
      <c r="G66" s="207">
        <v>230.44</v>
      </c>
      <c r="H66" s="207">
        <v>0</v>
      </c>
      <c r="I66" s="207">
        <v>230.44</v>
      </c>
      <c r="J66" s="207">
        <v>0</v>
      </c>
      <c r="K66" s="207">
        <v>230.44</v>
      </c>
    </row>
    <row r="67" spans="1:11" x14ac:dyDescent="0.2">
      <c r="A67" s="206" t="s">
        <v>231</v>
      </c>
      <c r="B67" s="206" t="s">
        <v>230</v>
      </c>
      <c r="C67" s="207">
        <v>0</v>
      </c>
      <c r="D67" s="207">
        <v>0</v>
      </c>
      <c r="E67" s="207">
        <v>1750</v>
      </c>
      <c r="F67" s="207">
        <v>0</v>
      </c>
      <c r="G67" s="207">
        <v>1750</v>
      </c>
      <c r="H67" s="207">
        <v>0</v>
      </c>
      <c r="I67" s="207">
        <v>1750</v>
      </c>
      <c r="J67" s="207">
        <v>0</v>
      </c>
      <c r="K67" s="207">
        <v>1750</v>
      </c>
    </row>
    <row r="68" spans="1:11" x14ac:dyDescent="0.2">
      <c r="A68" s="206" t="s">
        <v>824</v>
      </c>
      <c r="B68" s="206" t="s">
        <v>825</v>
      </c>
      <c r="C68" s="207">
        <v>0</v>
      </c>
      <c r="D68" s="207">
        <v>0</v>
      </c>
      <c r="E68" s="207">
        <v>4781.25</v>
      </c>
      <c r="F68" s="207">
        <v>0</v>
      </c>
      <c r="G68" s="207">
        <v>4781.25</v>
      </c>
      <c r="H68" s="207">
        <v>0</v>
      </c>
      <c r="I68" s="207">
        <v>4781.25</v>
      </c>
      <c r="J68" s="207">
        <v>0</v>
      </c>
      <c r="K68" s="207">
        <v>4781.25</v>
      </c>
    </row>
    <row r="69" spans="1:11" x14ac:dyDescent="0.2">
      <c r="A69" s="206" t="s">
        <v>225</v>
      </c>
      <c r="B69" s="206" t="s">
        <v>224</v>
      </c>
      <c r="C69" s="207">
        <v>0</v>
      </c>
      <c r="D69" s="207">
        <v>0</v>
      </c>
      <c r="E69" s="207">
        <v>1253.21</v>
      </c>
      <c r="F69" s="207">
        <v>0</v>
      </c>
      <c r="G69" s="207">
        <v>1253.21</v>
      </c>
      <c r="H69" s="207">
        <v>0</v>
      </c>
      <c r="I69" s="207">
        <v>1253.21</v>
      </c>
      <c r="J69" s="207">
        <v>0</v>
      </c>
      <c r="K69" s="207">
        <v>1253.21</v>
      </c>
    </row>
    <row r="70" spans="1:11" x14ac:dyDescent="0.2">
      <c r="A70" s="168" t="s">
        <v>223</v>
      </c>
      <c r="B70" s="168" t="s">
        <v>222</v>
      </c>
      <c r="C70" s="169">
        <v>0</v>
      </c>
      <c r="D70" s="169">
        <v>0</v>
      </c>
      <c r="E70" s="169">
        <v>9643.6299999999992</v>
      </c>
      <c r="F70" s="169">
        <v>0</v>
      </c>
      <c r="G70" s="169">
        <v>9643.6299999999992</v>
      </c>
      <c r="H70" s="169">
        <v>0</v>
      </c>
      <c r="I70" s="169">
        <v>9643.6299999999992</v>
      </c>
      <c r="J70" s="169">
        <v>0</v>
      </c>
      <c r="K70" s="169">
        <v>9643.6299999999992</v>
      </c>
    </row>
    <row r="71" spans="1:11" x14ac:dyDescent="0.2">
      <c r="A71" s="168" t="s">
        <v>221</v>
      </c>
      <c r="B71" s="168" t="s">
        <v>220</v>
      </c>
      <c r="C71" s="169">
        <v>0</v>
      </c>
      <c r="D71" s="169">
        <v>0</v>
      </c>
      <c r="E71" s="169">
        <v>3936.44</v>
      </c>
      <c r="F71" s="169">
        <v>0</v>
      </c>
      <c r="G71" s="169">
        <v>3936.44</v>
      </c>
      <c r="H71" s="169">
        <v>0</v>
      </c>
      <c r="I71" s="169">
        <v>3936.44</v>
      </c>
      <c r="J71" s="169">
        <v>0</v>
      </c>
      <c r="K71" s="169">
        <v>3936.44</v>
      </c>
    </row>
    <row r="72" spans="1:11" x14ac:dyDescent="0.2">
      <c r="A72" s="196" t="s">
        <v>219</v>
      </c>
      <c r="B72" s="196" t="s">
        <v>218</v>
      </c>
      <c r="C72" s="197">
        <v>0</v>
      </c>
      <c r="D72" s="197">
        <v>0</v>
      </c>
      <c r="E72" s="197">
        <v>71.25</v>
      </c>
      <c r="F72" s="197">
        <v>0</v>
      </c>
      <c r="G72" s="197">
        <v>71.25</v>
      </c>
      <c r="H72" s="197">
        <v>0</v>
      </c>
      <c r="I72" s="197">
        <v>71.25</v>
      </c>
      <c r="J72" s="197">
        <v>0</v>
      </c>
      <c r="K72" s="197">
        <v>71.25</v>
      </c>
    </row>
    <row r="73" spans="1:11" x14ac:dyDescent="0.2">
      <c r="A73" s="339" t="s">
        <v>215</v>
      </c>
      <c r="B73" s="339" t="s">
        <v>214</v>
      </c>
      <c r="C73" s="340">
        <v>0</v>
      </c>
      <c r="D73" s="340">
        <v>0</v>
      </c>
      <c r="E73" s="340">
        <v>90.15</v>
      </c>
      <c r="F73" s="340">
        <v>0</v>
      </c>
      <c r="G73" s="340">
        <v>90.15</v>
      </c>
      <c r="H73" s="340">
        <v>0</v>
      </c>
      <c r="I73" s="340">
        <v>90.15</v>
      </c>
      <c r="J73" s="340">
        <v>0</v>
      </c>
      <c r="K73" s="340">
        <v>90.15</v>
      </c>
    </row>
    <row r="74" spans="1:11" x14ac:dyDescent="0.2">
      <c r="A74" s="339" t="s">
        <v>211</v>
      </c>
      <c r="B74" s="339" t="s">
        <v>210</v>
      </c>
      <c r="C74" s="340">
        <v>0</v>
      </c>
      <c r="D74" s="340">
        <v>0</v>
      </c>
      <c r="E74" s="340">
        <v>1.99</v>
      </c>
      <c r="F74" s="340">
        <v>0</v>
      </c>
      <c r="G74" s="340">
        <v>1.99</v>
      </c>
      <c r="H74" s="340">
        <v>0</v>
      </c>
      <c r="I74" s="340">
        <v>1.99</v>
      </c>
      <c r="J74" s="340">
        <v>0</v>
      </c>
      <c r="K74" s="340">
        <v>1.99</v>
      </c>
    </row>
    <row r="75" spans="1:11" x14ac:dyDescent="0.2">
      <c r="A75" s="339" t="s">
        <v>209</v>
      </c>
      <c r="B75" s="339" t="s">
        <v>208</v>
      </c>
      <c r="C75" s="340">
        <v>0</v>
      </c>
      <c r="D75" s="340">
        <v>0</v>
      </c>
      <c r="E75" s="340">
        <v>132</v>
      </c>
      <c r="F75" s="340">
        <v>0</v>
      </c>
      <c r="G75" s="340">
        <v>132</v>
      </c>
      <c r="H75" s="340">
        <v>0</v>
      </c>
      <c r="I75" s="340">
        <v>132</v>
      </c>
      <c r="J75" s="340">
        <v>0</v>
      </c>
      <c r="K75" s="340">
        <v>132</v>
      </c>
    </row>
    <row r="76" spans="1:11" x14ac:dyDescent="0.2">
      <c r="A76" s="339" t="s">
        <v>207</v>
      </c>
      <c r="B76" s="339" t="s">
        <v>206</v>
      </c>
      <c r="C76" s="340">
        <v>0</v>
      </c>
      <c r="D76" s="340">
        <v>0</v>
      </c>
      <c r="E76" s="340">
        <v>0</v>
      </c>
      <c r="F76" s="340">
        <v>0</v>
      </c>
      <c r="G76" s="340">
        <v>0</v>
      </c>
      <c r="H76" s="340">
        <v>0</v>
      </c>
      <c r="I76" s="340">
        <v>0</v>
      </c>
      <c r="J76" s="340">
        <v>0</v>
      </c>
      <c r="K76" s="340">
        <v>0</v>
      </c>
    </row>
    <row r="77" spans="1:11" x14ac:dyDescent="0.2">
      <c r="A77" s="339" t="s">
        <v>205</v>
      </c>
      <c r="B77" s="339" t="s">
        <v>204</v>
      </c>
      <c r="C77" s="340">
        <v>0</v>
      </c>
      <c r="D77" s="340">
        <v>0</v>
      </c>
      <c r="E77" s="340">
        <v>5071.5600000000004</v>
      </c>
      <c r="F77" s="340">
        <v>0</v>
      </c>
      <c r="G77" s="340">
        <v>5071.5600000000004</v>
      </c>
      <c r="H77" s="340">
        <v>0</v>
      </c>
      <c r="I77" s="340">
        <v>5071.5600000000004</v>
      </c>
      <c r="J77" s="340">
        <v>0</v>
      </c>
      <c r="K77" s="340">
        <v>5071.5600000000004</v>
      </c>
    </row>
    <row r="78" spans="1:11" x14ac:dyDescent="0.2">
      <c r="A78" s="339" t="s">
        <v>199</v>
      </c>
      <c r="B78" s="339" t="s">
        <v>198</v>
      </c>
      <c r="C78" s="340">
        <v>0</v>
      </c>
      <c r="D78" s="340">
        <v>0</v>
      </c>
      <c r="E78" s="340">
        <v>183.12</v>
      </c>
      <c r="F78" s="340">
        <v>0</v>
      </c>
      <c r="G78" s="340">
        <v>183.12</v>
      </c>
      <c r="H78" s="340">
        <v>0</v>
      </c>
      <c r="I78" s="340">
        <v>183.12</v>
      </c>
      <c r="J78" s="340">
        <v>0</v>
      </c>
      <c r="K78" s="340">
        <v>183.12</v>
      </c>
    </row>
    <row r="79" spans="1:11" x14ac:dyDescent="0.2">
      <c r="A79" s="339" t="s">
        <v>197</v>
      </c>
      <c r="B79" s="339" t="s">
        <v>56</v>
      </c>
      <c r="C79" s="340">
        <v>0</v>
      </c>
      <c r="D79" s="340">
        <v>0</v>
      </c>
      <c r="E79" s="340">
        <v>71.3</v>
      </c>
      <c r="F79" s="340">
        <v>0</v>
      </c>
      <c r="G79" s="340">
        <v>71.3</v>
      </c>
      <c r="H79" s="340">
        <v>0</v>
      </c>
      <c r="I79" s="340">
        <v>71.3</v>
      </c>
      <c r="J79" s="340">
        <v>0</v>
      </c>
      <c r="K79" s="340">
        <v>71.3</v>
      </c>
    </row>
    <row r="80" spans="1:11" x14ac:dyDescent="0.2">
      <c r="A80" s="345" t="s">
        <v>181</v>
      </c>
      <c r="B80" s="345" t="s">
        <v>180</v>
      </c>
      <c r="C80" s="346">
        <v>0</v>
      </c>
      <c r="D80" s="346">
        <v>0</v>
      </c>
      <c r="E80" s="346">
        <v>161.88</v>
      </c>
      <c r="F80" s="346">
        <v>0</v>
      </c>
      <c r="G80" s="346">
        <v>161.88</v>
      </c>
      <c r="H80" s="346">
        <v>0</v>
      </c>
      <c r="I80" s="346">
        <v>161.88</v>
      </c>
      <c r="J80" s="346">
        <v>0</v>
      </c>
      <c r="K80" s="346">
        <v>161.88</v>
      </c>
    </row>
    <row r="81" spans="1:11" x14ac:dyDescent="0.2">
      <c r="A81" s="143" t="s">
        <v>326</v>
      </c>
      <c r="B81" s="143" t="s">
        <v>325</v>
      </c>
      <c r="C81" s="144">
        <v>0</v>
      </c>
      <c r="D81" s="144">
        <v>0</v>
      </c>
      <c r="E81" s="144">
        <v>1234.5999999999999</v>
      </c>
      <c r="F81" s="144">
        <v>0</v>
      </c>
      <c r="G81" s="144">
        <v>1234.5999999999999</v>
      </c>
      <c r="H81" s="144">
        <v>0</v>
      </c>
      <c r="I81" s="144">
        <v>1234.5999999999999</v>
      </c>
      <c r="J81" s="144">
        <v>0</v>
      </c>
      <c r="K81" s="144">
        <v>1234.5999999999999</v>
      </c>
    </row>
    <row r="82" spans="1:11" x14ac:dyDescent="0.2">
      <c r="A82" s="143" t="s">
        <v>324</v>
      </c>
      <c r="B82" s="143" t="s">
        <v>323</v>
      </c>
      <c r="C82" s="144">
        <v>0</v>
      </c>
      <c r="D82" s="144">
        <v>0</v>
      </c>
      <c r="E82" s="144">
        <v>659.24</v>
      </c>
      <c r="F82" s="144">
        <v>0</v>
      </c>
      <c r="G82" s="144">
        <v>659.24</v>
      </c>
      <c r="H82" s="144">
        <v>0</v>
      </c>
      <c r="I82" s="144">
        <v>659.24</v>
      </c>
      <c r="J82" s="144">
        <v>0</v>
      </c>
      <c r="K82" s="144">
        <v>659.24</v>
      </c>
    </row>
    <row r="83" spans="1:11" x14ac:dyDescent="0.2">
      <c r="A83" s="143" t="s">
        <v>320</v>
      </c>
      <c r="B83" s="143" t="s">
        <v>319</v>
      </c>
      <c r="C83" s="144">
        <v>0</v>
      </c>
      <c r="D83" s="144">
        <v>0</v>
      </c>
      <c r="E83" s="144">
        <v>48.12</v>
      </c>
      <c r="F83" s="144">
        <v>0</v>
      </c>
      <c r="G83" s="144">
        <v>48.12</v>
      </c>
      <c r="H83" s="144">
        <v>0</v>
      </c>
      <c r="I83" s="144">
        <v>48.12</v>
      </c>
      <c r="J83" s="144">
        <v>0</v>
      </c>
      <c r="K83" s="144">
        <v>48.12</v>
      </c>
    </row>
    <row r="84" spans="1:11" x14ac:dyDescent="0.2">
      <c r="A84" s="143" t="s">
        <v>316</v>
      </c>
      <c r="B84" s="143" t="s">
        <v>826</v>
      </c>
      <c r="C84" s="144">
        <v>0</v>
      </c>
      <c r="D84" s="144">
        <v>0</v>
      </c>
      <c r="E84" s="144">
        <v>1303.06</v>
      </c>
      <c r="F84" s="144">
        <v>0</v>
      </c>
      <c r="G84" s="144">
        <v>1303.06</v>
      </c>
      <c r="H84" s="144">
        <v>0</v>
      </c>
      <c r="I84" s="144">
        <v>1303.06</v>
      </c>
      <c r="J84" s="144">
        <v>0</v>
      </c>
      <c r="K84" s="144">
        <v>1303.06</v>
      </c>
    </row>
    <row r="85" spans="1:11" x14ac:dyDescent="0.2">
      <c r="A85" s="210" t="s">
        <v>309</v>
      </c>
      <c r="B85" s="210" t="s">
        <v>827</v>
      </c>
      <c r="C85" s="211">
        <v>0</v>
      </c>
      <c r="D85" s="211">
        <v>0</v>
      </c>
      <c r="E85" s="211">
        <v>1340.2</v>
      </c>
      <c r="F85" s="211">
        <v>0</v>
      </c>
      <c r="G85" s="211">
        <v>1340.2</v>
      </c>
      <c r="H85" s="211">
        <v>0</v>
      </c>
      <c r="I85" s="211">
        <v>1340.2</v>
      </c>
      <c r="J85" s="211">
        <v>0</v>
      </c>
      <c r="K85" s="211">
        <v>1340.2</v>
      </c>
    </row>
    <row r="86" spans="1:11" x14ac:dyDescent="0.2">
      <c r="A86" s="210" t="s">
        <v>307</v>
      </c>
      <c r="B86" s="210" t="s">
        <v>306</v>
      </c>
      <c r="C86" s="211">
        <v>0</v>
      </c>
      <c r="D86" s="211">
        <v>0</v>
      </c>
      <c r="E86" s="211">
        <v>5.63</v>
      </c>
      <c r="F86" s="211">
        <v>0</v>
      </c>
      <c r="G86" s="211">
        <v>5.63</v>
      </c>
      <c r="H86" s="211">
        <v>0</v>
      </c>
      <c r="I86" s="211">
        <v>5.63</v>
      </c>
      <c r="J86" s="211">
        <v>0</v>
      </c>
      <c r="K86" s="211">
        <v>5.63</v>
      </c>
    </row>
    <row r="87" spans="1:11" x14ac:dyDescent="0.2">
      <c r="A87" s="210" t="s">
        <v>303</v>
      </c>
      <c r="B87" s="210" t="s">
        <v>302</v>
      </c>
      <c r="C87" s="211">
        <v>0</v>
      </c>
      <c r="D87" s="211">
        <v>0</v>
      </c>
      <c r="E87" s="211">
        <v>948.2</v>
      </c>
      <c r="F87" s="211">
        <v>0</v>
      </c>
      <c r="G87" s="211">
        <v>948.2</v>
      </c>
      <c r="H87" s="211">
        <v>0</v>
      </c>
      <c r="I87" s="211">
        <v>948.2</v>
      </c>
      <c r="J87" s="211">
        <v>0</v>
      </c>
      <c r="K87" s="211">
        <v>948.2</v>
      </c>
    </row>
    <row r="88" spans="1:11" x14ac:dyDescent="0.2">
      <c r="A88" s="210" t="s">
        <v>299</v>
      </c>
      <c r="B88" s="210" t="s">
        <v>298</v>
      </c>
      <c r="C88" s="211">
        <v>0</v>
      </c>
      <c r="D88" s="211">
        <v>0</v>
      </c>
      <c r="E88" s="211">
        <v>1198.3399999999999</v>
      </c>
      <c r="F88" s="211">
        <v>0</v>
      </c>
      <c r="G88" s="211">
        <v>1198.3399999999999</v>
      </c>
      <c r="H88" s="211">
        <v>0</v>
      </c>
      <c r="I88" s="211">
        <v>1198.3399999999999</v>
      </c>
      <c r="J88" s="211">
        <v>0</v>
      </c>
      <c r="K88" s="211">
        <v>1198.3399999999999</v>
      </c>
    </row>
    <row r="89" spans="1:11" x14ac:dyDescent="0.2">
      <c r="A89" s="311" t="s">
        <v>297</v>
      </c>
      <c r="B89" s="311" t="s">
        <v>296</v>
      </c>
      <c r="C89" s="312">
        <v>0</v>
      </c>
      <c r="D89" s="312">
        <v>0</v>
      </c>
      <c r="E89" s="312">
        <v>255.61</v>
      </c>
      <c r="F89" s="312">
        <v>0</v>
      </c>
      <c r="G89" s="312">
        <v>255.61</v>
      </c>
      <c r="H89" s="312">
        <v>0</v>
      </c>
      <c r="I89" s="312">
        <v>255.61</v>
      </c>
      <c r="J89" s="312">
        <v>0</v>
      </c>
      <c r="K89" s="312">
        <v>255.61</v>
      </c>
    </row>
    <row r="90" spans="1:11" x14ac:dyDescent="0.2">
      <c r="A90" s="150" t="s">
        <v>194</v>
      </c>
      <c r="B90" s="150" t="s">
        <v>193</v>
      </c>
      <c r="C90" s="151">
        <v>0</v>
      </c>
      <c r="D90" s="151">
        <v>0</v>
      </c>
      <c r="E90" s="151">
        <v>76.77</v>
      </c>
      <c r="F90" s="151">
        <v>0</v>
      </c>
      <c r="G90" s="151">
        <v>76.77</v>
      </c>
      <c r="H90" s="151">
        <v>0</v>
      </c>
      <c r="I90" s="151">
        <v>76.77</v>
      </c>
      <c r="J90" s="151">
        <v>0</v>
      </c>
      <c r="K90" s="151">
        <v>76.77</v>
      </c>
    </row>
    <row r="91" spans="1:11" x14ac:dyDescent="0.2">
      <c r="A91" s="150" t="s">
        <v>192</v>
      </c>
      <c r="B91" s="150" t="s">
        <v>191</v>
      </c>
      <c r="C91" s="151">
        <v>0</v>
      </c>
      <c r="D91" s="151">
        <v>0</v>
      </c>
      <c r="E91" s="151">
        <v>471.9</v>
      </c>
      <c r="F91" s="151">
        <v>0</v>
      </c>
      <c r="G91" s="151">
        <v>471.9</v>
      </c>
      <c r="H91" s="151">
        <v>0</v>
      </c>
      <c r="I91" s="151">
        <v>471.9</v>
      </c>
      <c r="J91" s="151">
        <v>0</v>
      </c>
      <c r="K91" s="151">
        <v>471.9</v>
      </c>
    </row>
    <row r="92" spans="1:11" x14ac:dyDescent="0.2">
      <c r="A92" s="341" t="s">
        <v>190</v>
      </c>
      <c r="B92" s="341" t="s">
        <v>189</v>
      </c>
      <c r="C92" s="342">
        <v>0</v>
      </c>
      <c r="D92" s="342">
        <v>0</v>
      </c>
      <c r="E92" s="342">
        <v>123.85</v>
      </c>
      <c r="F92" s="342">
        <v>0</v>
      </c>
      <c r="G92" s="342">
        <v>123.85</v>
      </c>
      <c r="H92" s="342">
        <v>0</v>
      </c>
      <c r="I92" s="342">
        <v>123.85</v>
      </c>
      <c r="J92" s="342">
        <v>0</v>
      </c>
      <c r="K92" s="342">
        <v>123.85</v>
      </c>
    </row>
    <row r="93" spans="1:11" x14ac:dyDescent="0.2">
      <c r="A93" s="341" t="s">
        <v>188</v>
      </c>
      <c r="B93" s="341" t="s">
        <v>187</v>
      </c>
      <c r="C93" s="342">
        <v>0</v>
      </c>
      <c r="D93" s="342">
        <v>0</v>
      </c>
      <c r="E93" s="342">
        <v>1677.92</v>
      </c>
      <c r="F93" s="342">
        <v>0</v>
      </c>
      <c r="G93" s="342">
        <v>1677.92</v>
      </c>
      <c r="H93" s="342">
        <v>0</v>
      </c>
      <c r="I93" s="342">
        <v>1677.92</v>
      </c>
      <c r="J93" s="342">
        <v>0</v>
      </c>
      <c r="K93" s="342">
        <v>1677.92</v>
      </c>
    </row>
    <row r="94" spans="1:11" x14ac:dyDescent="0.2">
      <c r="A94" s="183" t="s">
        <v>186</v>
      </c>
      <c r="B94" s="183" t="s">
        <v>86</v>
      </c>
      <c r="C94" s="184">
        <v>0</v>
      </c>
      <c r="D94" s="184">
        <v>0</v>
      </c>
      <c r="E94" s="184">
        <v>10</v>
      </c>
      <c r="F94" s="184">
        <v>0</v>
      </c>
      <c r="G94" s="184">
        <v>10</v>
      </c>
      <c r="H94" s="184">
        <v>0</v>
      </c>
      <c r="I94" s="184">
        <v>10</v>
      </c>
      <c r="J94" s="184">
        <v>0</v>
      </c>
      <c r="K94" s="184">
        <v>10</v>
      </c>
    </row>
    <row r="95" spans="1:11" x14ac:dyDescent="0.2">
      <c r="A95" s="321" t="s">
        <v>184</v>
      </c>
      <c r="B95" s="321" t="s">
        <v>828</v>
      </c>
      <c r="C95" s="322">
        <v>0</v>
      </c>
      <c r="D95" s="322">
        <v>0</v>
      </c>
      <c r="E95" s="322">
        <v>7</v>
      </c>
      <c r="F95" s="322">
        <v>0</v>
      </c>
      <c r="G95" s="322">
        <v>7</v>
      </c>
      <c r="H95" s="322">
        <v>0</v>
      </c>
      <c r="I95" s="322">
        <v>7</v>
      </c>
      <c r="J95" s="322">
        <v>0</v>
      </c>
      <c r="K95" s="322">
        <v>7</v>
      </c>
    </row>
    <row r="96" spans="1:11" x14ac:dyDescent="0.2">
      <c r="A96" s="349" t="s">
        <v>177</v>
      </c>
      <c r="B96" s="349" t="s">
        <v>176</v>
      </c>
      <c r="C96" s="350">
        <v>0</v>
      </c>
      <c r="D96" s="350">
        <v>0</v>
      </c>
      <c r="E96" s="350">
        <v>152.13999999999999</v>
      </c>
      <c r="F96" s="350">
        <v>0</v>
      </c>
      <c r="G96" s="350">
        <v>152.13999999999999</v>
      </c>
      <c r="H96" s="350">
        <v>0</v>
      </c>
      <c r="I96" s="350">
        <v>152.13999999999999</v>
      </c>
      <c r="J96" s="350">
        <v>0</v>
      </c>
      <c r="K96" s="350">
        <v>152.13999999999999</v>
      </c>
    </row>
    <row r="97" spans="1:11" x14ac:dyDescent="0.2">
      <c r="A97" s="349" t="s">
        <v>175</v>
      </c>
      <c r="B97" s="349" t="s">
        <v>174</v>
      </c>
      <c r="C97" s="350">
        <v>0</v>
      </c>
      <c r="D97" s="350">
        <v>0</v>
      </c>
      <c r="E97" s="350">
        <v>540.49</v>
      </c>
      <c r="F97" s="350">
        <v>0</v>
      </c>
      <c r="G97" s="350">
        <v>540.49</v>
      </c>
      <c r="H97" s="350">
        <v>0</v>
      </c>
      <c r="I97" s="350">
        <v>540.49</v>
      </c>
      <c r="J97" s="350">
        <v>0</v>
      </c>
      <c r="K97" s="350">
        <v>540.49</v>
      </c>
    </row>
    <row r="98" spans="1:11" x14ac:dyDescent="0.2">
      <c r="A98" s="349" t="s">
        <v>173</v>
      </c>
      <c r="B98" s="349" t="s">
        <v>172</v>
      </c>
      <c r="C98" s="350">
        <v>0</v>
      </c>
      <c r="D98" s="350">
        <v>0</v>
      </c>
      <c r="E98" s="350">
        <v>74.58</v>
      </c>
      <c r="F98" s="350">
        <v>0</v>
      </c>
      <c r="G98" s="350">
        <v>74.58</v>
      </c>
      <c r="H98" s="350">
        <v>0</v>
      </c>
      <c r="I98" s="350">
        <v>74.58</v>
      </c>
      <c r="J98" s="350">
        <v>0</v>
      </c>
      <c r="K98" s="350">
        <v>74.58</v>
      </c>
    </row>
    <row r="99" spans="1:11" x14ac:dyDescent="0.2">
      <c r="A99" s="349" t="s">
        <v>169</v>
      </c>
      <c r="B99" s="349" t="s">
        <v>168</v>
      </c>
      <c r="C99" s="350">
        <v>0</v>
      </c>
      <c r="D99" s="350">
        <v>0</v>
      </c>
      <c r="E99" s="350">
        <v>29.38</v>
      </c>
      <c r="F99" s="350">
        <v>0</v>
      </c>
      <c r="G99" s="350">
        <v>29.38</v>
      </c>
      <c r="H99" s="350">
        <v>0</v>
      </c>
      <c r="I99" s="350">
        <v>29.38</v>
      </c>
      <c r="J99" s="350">
        <v>0</v>
      </c>
      <c r="K99" s="350">
        <v>29.38</v>
      </c>
    </row>
    <row r="100" spans="1:11" x14ac:dyDescent="0.2">
      <c r="A100" s="150" t="s">
        <v>165</v>
      </c>
      <c r="B100" s="150" t="s">
        <v>164</v>
      </c>
      <c r="C100" s="151">
        <v>0</v>
      </c>
      <c r="D100" s="151">
        <v>0</v>
      </c>
      <c r="E100" s="151">
        <v>251.37</v>
      </c>
      <c r="F100" s="151">
        <v>0</v>
      </c>
      <c r="G100" s="151">
        <v>251.37</v>
      </c>
      <c r="H100" s="151">
        <v>0</v>
      </c>
      <c r="I100" s="151">
        <v>251.37</v>
      </c>
      <c r="J100" s="151">
        <v>0</v>
      </c>
      <c r="K100" s="151">
        <v>251.37</v>
      </c>
    </row>
    <row r="101" spans="1:11" x14ac:dyDescent="0.2">
      <c r="A101" s="196" t="s">
        <v>163</v>
      </c>
      <c r="B101" s="196" t="s">
        <v>162</v>
      </c>
      <c r="C101" s="197">
        <v>0</v>
      </c>
      <c r="D101" s="197">
        <v>0</v>
      </c>
      <c r="E101" s="197">
        <v>150.97999999999999</v>
      </c>
      <c r="F101" s="197">
        <v>0</v>
      </c>
      <c r="G101" s="197">
        <v>150.97999999999999</v>
      </c>
      <c r="H101" s="197">
        <v>0</v>
      </c>
      <c r="I101" s="197">
        <v>150.97999999999999</v>
      </c>
      <c r="J101" s="197">
        <v>0</v>
      </c>
      <c r="K101" s="197">
        <v>150.97999999999999</v>
      </c>
    </row>
    <row r="102" spans="1:11" x14ac:dyDescent="0.2">
      <c r="A102" s="206" t="s">
        <v>1193</v>
      </c>
      <c r="B102" s="206" t="s">
        <v>1194</v>
      </c>
      <c r="C102" s="207">
        <v>0</v>
      </c>
      <c r="D102" s="207">
        <v>0</v>
      </c>
      <c r="E102" s="207">
        <v>4</v>
      </c>
      <c r="F102" s="207">
        <v>0</v>
      </c>
      <c r="G102" s="207">
        <v>4</v>
      </c>
      <c r="H102" s="207">
        <v>0</v>
      </c>
      <c r="I102" s="207">
        <v>4</v>
      </c>
      <c r="J102" s="207">
        <v>0</v>
      </c>
      <c r="K102" s="207">
        <v>4</v>
      </c>
    </row>
    <row r="103" spans="1:11" x14ac:dyDescent="0.2">
      <c r="A103" s="206" t="s">
        <v>148</v>
      </c>
      <c r="B103" s="206" t="s">
        <v>147</v>
      </c>
      <c r="C103" s="207">
        <v>0</v>
      </c>
      <c r="D103" s="207">
        <v>0</v>
      </c>
      <c r="E103" s="207">
        <v>152.86000000000001</v>
      </c>
      <c r="F103" s="207">
        <v>0</v>
      </c>
      <c r="G103" s="207">
        <v>152.86000000000001</v>
      </c>
      <c r="H103" s="207">
        <v>0</v>
      </c>
      <c r="I103" s="207">
        <v>152.86000000000001</v>
      </c>
      <c r="J103" s="207">
        <v>0</v>
      </c>
      <c r="K103" s="207">
        <v>152.86000000000001</v>
      </c>
    </row>
    <row r="104" spans="1:11" x14ac:dyDescent="0.2">
      <c r="A104" s="321" t="s">
        <v>144</v>
      </c>
      <c r="B104" s="321" t="s">
        <v>143</v>
      </c>
      <c r="C104" s="322">
        <v>0</v>
      </c>
      <c r="D104" s="322">
        <v>0</v>
      </c>
      <c r="E104" s="322">
        <v>2.25</v>
      </c>
      <c r="F104" s="322">
        <v>0</v>
      </c>
      <c r="G104" s="322">
        <v>2.25</v>
      </c>
      <c r="H104" s="322">
        <v>0</v>
      </c>
      <c r="I104" s="322">
        <v>2.25</v>
      </c>
      <c r="J104" s="322">
        <v>0</v>
      </c>
      <c r="K104" s="322">
        <v>2.25</v>
      </c>
    </row>
    <row r="105" spans="1:11" x14ac:dyDescent="0.2">
      <c r="A105" s="206" t="s">
        <v>142</v>
      </c>
      <c r="B105" s="206" t="s">
        <v>1174</v>
      </c>
      <c r="C105" s="207">
        <v>0</v>
      </c>
      <c r="D105" s="207">
        <v>0</v>
      </c>
      <c r="E105" s="207">
        <v>2816.67</v>
      </c>
      <c r="F105" s="207">
        <v>0</v>
      </c>
      <c r="G105" s="207">
        <v>2816.67</v>
      </c>
      <c r="H105" s="207">
        <v>0</v>
      </c>
      <c r="I105" s="207">
        <v>2816.67</v>
      </c>
      <c r="J105" s="207">
        <v>0</v>
      </c>
      <c r="K105" s="207">
        <v>2816.67</v>
      </c>
    </row>
    <row r="106" spans="1:11" x14ac:dyDescent="0.2">
      <c r="A106" s="206" t="s">
        <v>136</v>
      </c>
      <c r="B106" s="206" t="s">
        <v>830</v>
      </c>
      <c r="C106" s="207">
        <v>0</v>
      </c>
      <c r="D106" s="207">
        <v>0</v>
      </c>
      <c r="E106" s="207">
        <v>7037.32</v>
      </c>
      <c r="F106" s="207">
        <v>0</v>
      </c>
      <c r="G106" s="207">
        <v>7037.32</v>
      </c>
      <c r="H106" s="207">
        <v>0</v>
      </c>
      <c r="I106" s="207">
        <v>7037.32</v>
      </c>
      <c r="J106" s="207">
        <v>0</v>
      </c>
      <c r="K106" s="207">
        <v>7037.32</v>
      </c>
    </row>
    <row r="107" spans="1:11" x14ac:dyDescent="0.2">
      <c r="A107" s="206" t="s">
        <v>831</v>
      </c>
      <c r="B107" s="206" t="s">
        <v>832</v>
      </c>
      <c r="C107" s="207">
        <v>0</v>
      </c>
      <c r="D107" s="207">
        <v>0</v>
      </c>
      <c r="E107" s="207">
        <v>0.43</v>
      </c>
      <c r="F107" s="207">
        <v>0</v>
      </c>
      <c r="G107" s="207">
        <v>0.43</v>
      </c>
      <c r="H107" s="207">
        <v>0</v>
      </c>
      <c r="I107" s="207">
        <v>0.43</v>
      </c>
      <c r="J107" s="207">
        <v>0</v>
      </c>
      <c r="K107" s="207">
        <v>0.43</v>
      </c>
    </row>
    <row r="108" spans="1:11" ht="14.25" x14ac:dyDescent="0.2">
      <c r="A108" s="567" t="s">
        <v>846</v>
      </c>
      <c r="B108" s="567"/>
      <c r="C108" s="121">
        <v>0</v>
      </c>
      <c r="D108" s="121">
        <v>0</v>
      </c>
      <c r="E108" s="121">
        <v>364664.5</v>
      </c>
      <c r="F108" s="121">
        <v>0</v>
      </c>
      <c r="G108" s="121">
        <v>364664.5</v>
      </c>
      <c r="H108" s="121">
        <v>0</v>
      </c>
      <c r="I108" s="121">
        <v>364664.5</v>
      </c>
      <c r="J108" s="121">
        <v>0</v>
      </c>
      <c r="K108" s="121">
        <v>364664.5</v>
      </c>
    </row>
    <row r="109" spans="1:11" x14ac:dyDescent="0.2">
      <c r="A109" s="563"/>
      <c r="B109" s="563"/>
      <c r="C109" s="563"/>
      <c r="D109" s="563"/>
      <c r="E109" s="563"/>
      <c r="F109" s="563"/>
      <c r="G109" s="563"/>
      <c r="H109" s="563"/>
      <c r="I109" s="563"/>
      <c r="J109" s="563"/>
      <c r="K109" s="563"/>
    </row>
  </sheetData>
  <sheetProtection selectLockedCells="1" selectUnlockedCells="1"/>
  <mergeCells count="15">
    <mergeCell ref="A1:K1"/>
    <mergeCell ref="C9:D9"/>
    <mergeCell ref="E9:F9"/>
    <mergeCell ref="G9:H9"/>
    <mergeCell ref="I9:J9"/>
    <mergeCell ref="A8:K8"/>
    <mergeCell ref="A108:B108"/>
    <mergeCell ref="A109:K109"/>
    <mergeCell ref="A15:B15"/>
    <mergeCell ref="A16:K16"/>
    <mergeCell ref="A17:K17"/>
    <mergeCell ref="C18:D18"/>
    <mergeCell ref="E18:F18"/>
    <mergeCell ref="G18:H18"/>
    <mergeCell ref="I18:J18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31.10.2019  -   Stranica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showGridLines="0" topLeftCell="A70" zoomScaleNormal="100" workbookViewId="0">
      <selection activeCell="A106" sqref="A106:K108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327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327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327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327" t="s">
        <v>1223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327" t="s">
        <v>1222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327" t="s">
        <v>848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328" t="s">
        <v>772</v>
      </c>
      <c r="B9" s="328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328" t="s">
        <v>778</v>
      </c>
    </row>
    <row r="10" spans="1:11" x14ac:dyDescent="0.2">
      <c r="A10" s="238" t="s">
        <v>843</v>
      </c>
      <c r="B10" s="238" t="s">
        <v>844</v>
      </c>
      <c r="C10" s="239">
        <v>0</v>
      </c>
      <c r="D10" s="239">
        <v>0</v>
      </c>
      <c r="E10" s="239">
        <v>0</v>
      </c>
      <c r="F10" s="239">
        <v>191028867.21000001</v>
      </c>
      <c r="G10" s="239">
        <v>0</v>
      </c>
      <c r="H10" s="239">
        <v>191028867.21000001</v>
      </c>
      <c r="I10" s="239">
        <v>0</v>
      </c>
      <c r="J10" s="239">
        <v>191028867.21000001</v>
      </c>
      <c r="K10" s="239">
        <v>-191028867.21000001</v>
      </c>
    </row>
    <row r="11" spans="1:11" x14ac:dyDescent="0.2">
      <c r="A11" s="295" t="s">
        <v>781</v>
      </c>
      <c r="B11" s="295" t="s">
        <v>782</v>
      </c>
      <c r="C11" s="296">
        <v>0</v>
      </c>
      <c r="D11" s="296">
        <v>0</v>
      </c>
      <c r="E11" s="296">
        <v>0</v>
      </c>
      <c r="F11" s="296">
        <v>339088.97</v>
      </c>
      <c r="G11" s="296">
        <v>0</v>
      </c>
      <c r="H11" s="296">
        <v>339088.97</v>
      </c>
      <c r="I11" s="296">
        <v>0</v>
      </c>
      <c r="J11" s="296">
        <v>339088.97</v>
      </c>
      <c r="K11" s="296">
        <v>-339088.97</v>
      </c>
    </row>
    <row r="12" spans="1:11" x14ac:dyDescent="0.2">
      <c r="A12" s="126" t="s">
        <v>785</v>
      </c>
      <c r="B12" s="126" t="s">
        <v>786</v>
      </c>
      <c r="C12" s="123">
        <v>0</v>
      </c>
      <c r="D12" s="123">
        <v>0</v>
      </c>
      <c r="E12" s="123">
        <v>0</v>
      </c>
      <c r="F12" s="123">
        <v>3734.94</v>
      </c>
      <c r="G12" s="123">
        <v>0</v>
      </c>
      <c r="H12" s="123">
        <v>3734.94</v>
      </c>
      <c r="I12" s="123">
        <v>0</v>
      </c>
      <c r="J12" s="123">
        <v>3734.94</v>
      </c>
      <c r="K12" s="123">
        <v>-3734.94</v>
      </c>
    </row>
    <row r="13" spans="1:11" x14ac:dyDescent="0.2">
      <c r="A13" s="331" t="s">
        <v>858</v>
      </c>
      <c r="B13" s="331" t="s">
        <v>29</v>
      </c>
      <c r="C13" s="332">
        <v>0</v>
      </c>
      <c r="D13" s="332">
        <v>0</v>
      </c>
      <c r="E13" s="332">
        <v>0</v>
      </c>
      <c r="F13" s="332">
        <v>8</v>
      </c>
      <c r="G13" s="332">
        <v>0</v>
      </c>
      <c r="H13" s="332">
        <v>8</v>
      </c>
      <c r="I13" s="332">
        <v>0</v>
      </c>
      <c r="J13" s="332">
        <v>8</v>
      </c>
      <c r="K13" s="332">
        <v>-8</v>
      </c>
    </row>
    <row r="14" spans="1:11" x14ac:dyDescent="0.2">
      <c r="A14" s="244" t="s">
        <v>787</v>
      </c>
      <c r="B14" s="244" t="s">
        <v>788</v>
      </c>
      <c r="C14" s="245">
        <v>0</v>
      </c>
      <c r="D14" s="245">
        <v>0</v>
      </c>
      <c r="E14" s="245">
        <v>0</v>
      </c>
      <c r="F14" s="245">
        <v>442827</v>
      </c>
      <c r="G14" s="245">
        <v>0</v>
      </c>
      <c r="H14" s="245">
        <v>442827</v>
      </c>
      <c r="I14" s="245">
        <v>0</v>
      </c>
      <c r="J14" s="245">
        <v>442827</v>
      </c>
      <c r="K14" s="245">
        <v>-442827</v>
      </c>
    </row>
    <row r="15" spans="1:11" x14ac:dyDescent="0.2">
      <c r="A15" s="335" t="s">
        <v>799</v>
      </c>
      <c r="B15" s="335" t="s">
        <v>800</v>
      </c>
      <c r="C15" s="336">
        <v>0</v>
      </c>
      <c r="D15" s="336">
        <v>0</v>
      </c>
      <c r="E15" s="336">
        <v>0</v>
      </c>
      <c r="F15" s="336">
        <v>1125</v>
      </c>
      <c r="G15" s="336">
        <v>0</v>
      </c>
      <c r="H15" s="336">
        <v>1125</v>
      </c>
      <c r="I15" s="336">
        <v>0</v>
      </c>
      <c r="J15" s="336">
        <v>1125</v>
      </c>
      <c r="K15" s="336">
        <v>-1125</v>
      </c>
    </row>
    <row r="16" spans="1:11" x14ac:dyDescent="0.2">
      <c r="A16" s="228" t="s">
        <v>801</v>
      </c>
      <c r="B16" s="228" t="s">
        <v>802</v>
      </c>
      <c r="C16" s="229">
        <v>0</v>
      </c>
      <c r="D16" s="229">
        <v>0</v>
      </c>
      <c r="E16" s="229">
        <v>0</v>
      </c>
      <c r="F16" s="229">
        <v>8356.7099999999991</v>
      </c>
      <c r="G16" s="229">
        <v>0</v>
      </c>
      <c r="H16" s="229">
        <v>8356.7099999999991</v>
      </c>
      <c r="I16" s="229">
        <v>0</v>
      </c>
      <c r="J16" s="229">
        <v>8356.7099999999991</v>
      </c>
      <c r="K16" s="229">
        <v>-8356.7099999999991</v>
      </c>
    </row>
    <row r="17" spans="1:11" ht="14.25" x14ac:dyDescent="0.2">
      <c r="A17" s="561" t="s">
        <v>807</v>
      </c>
      <c r="B17" s="561"/>
      <c r="C17" s="113">
        <v>0</v>
      </c>
      <c r="D17" s="113">
        <v>0</v>
      </c>
      <c r="E17" s="113">
        <v>0</v>
      </c>
      <c r="F17" s="113">
        <v>191824007.83000001</v>
      </c>
      <c r="G17" s="113">
        <v>0</v>
      </c>
      <c r="H17" s="113">
        <v>191824007.83000001</v>
      </c>
      <c r="I17" s="113">
        <v>0</v>
      </c>
      <c r="J17" s="113">
        <v>191824007.83000001</v>
      </c>
      <c r="K17" s="113">
        <v>-191824007.83000001</v>
      </c>
    </row>
    <row r="18" spans="1:11" x14ac:dyDescent="0.2">
      <c r="A18" s="557"/>
      <c r="B18" s="557"/>
      <c r="C18" s="557"/>
      <c r="D18" s="557"/>
      <c r="E18" s="557"/>
      <c r="F18" s="557"/>
      <c r="G18" s="557"/>
      <c r="H18" s="557"/>
      <c r="I18" s="557"/>
      <c r="J18" s="557"/>
      <c r="K18" s="557"/>
    </row>
    <row r="19" spans="1:11" x14ac:dyDescent="0.2">
      <c r="A19" s="559" t="s">
        <v>771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</row>
    <row r="20" spans="1:11" ht="12.75" customHeight="1" x14ac:dyDescent="0.2">
      <c r="A20" s="328" t="s">
        <v>772</v>
      </c>
      <c r="B20" s="328" t="s">
        <v>773</v>
      </c>
      <c r="C20" s="560" t="s">
        <v>774</v>
      </c>
      <c r="D20" s="560"/>
      <c r="E20" s="560" t="s">
        <v>775</v>
      </c>
      <c r="F20" s="560"/>
      <c r="G20" s="560" t="s">
        <v>776</v>
      </c>
      <c r="H20" s="560"/>
      <c r="I20" s="560" t="s">
        <v>777</v>
      </c>
      <c r="J20" s="560"/>
      <c r="K20" s="328" t="s">
        <v>778</v>
      </c>
    </row>
    <row r="21" spans="1:11" x14ac:dyDescent="0.2">
      <c r="A21" s="230" t="s">
        <v>440</v>
      </c>
      <c r="B21" s="230" t="s">
        <v>808</v>
      </c>
      <c r="C21" s="231">
        <v>0</v>
      </c>
      <c r="D21" s="231">
        <v>0</v>
      </c>
      <c r="E21" s="231">
        <v>950293.77</v>
      </c>
      <c r="F21" s="231">
        <v>0</v>
      </c>
      <c r="G21" s="231">
        <v>950293.77</v>
      </c>
      <c r="H21" s="231">
        <v>0</v>
      </c>
      <c r="I21" s="231">
        <v>950293.77</v>
      </c>
      <c r="J21" s="231">
        <v>0</v>
      </c>
      <c r="K21" s="231">
        <v>950293.77</v>
      </c>
    </row>
    <row r="22" spans="1:11" x14ac:dyDescent="0.2">
      <c r="A22" s="126" t="s">
        <v>438</v>
      </c>
      <c r="B22" s="126" t="s">
        <v>437</v>
      </c>
      <c r="C22" s="123">
        <v>0</v>
      </c>
      <c r="D22" s="123">
        <v>0</v>
      </c>
      <c r="E22" s="123">
        <v>18905.169999999998</v>
      </c>
      <c r="F22" s="123">
        <v>0</v>
      </c>
      <c r="G22" s="123">
        <v>18905.169999999998</v>
      </c>
      <c r="H22" s="123">
        <v>0</v>
      </c>
      <c r="I22" s="123">
        <v>18905.169999999998</v>
      </c>
      <c r="J22" s="123">
        <v>0</v>
      </c>
      <c r="K22" s="123">
        <v>18905.169999999998</v>
      </c>
    </row>
    <row r="23" spans="1:11" x14ac:dyDescent="0.2">
      <c r="A23" s="230" t="s">
        <v>432</v>
      </c>
      <c r="B23" s="230" t="s">
        <v>859</v>
      </c>
      <c r="C23" s="231">
        <v>0</v>
      </c>
      <c r="D23" s="231">
        <v>0</v>
      </c>
      <c r="E23" s="231">
        <v>380.77</v>
      </c>
      <c r="F23" s="231">
        <v>0</v>
      </c>
      <c r="G23" s="231">
        <v>380.77</v>
      </c>
      <c r="H23" s="231">
        <v>0</v>
      </c>
      <c r="I23" s="231">
        <v>380.77</v>
      </c>
      <c r="J23" s="231">
        <v>0</v>
      </c>
      <c r="K23" s="231">
        <v>380.77</v>
      </c>
    </row>
    <row r="24" spans="1:11" x14ac:dyDescent="0.2">
      <c r="A24" s="230" t="s">
        <v>414</v>
      </c>
      <c r="B24" s="230" t="s">
        <v>809</v>
      </c>
      <c r="C24" s="231">
        <v>0</v>
      </c>
      <c r="D24" s="231">
        <v>0</v>
      </c>
      <c r="E24" s="231">
        <v>275728.68</v>
      </c>
      <c r="F24" s="231">
        <v>0</v>
      </c>
      <c r="G24" s="231">
        <v>275728.68</v>
      </c>
      <c r="H24" s="231">
        <v>0</v>
      </c>
      <c r="I24" s="231">
        <v>275728.68</v>
      </c>
      <c r="J24" s="231">
        <v>0</v>
      </c>
      <c r="K24" s="231">
        <v>275728.68</v>
      </c>
    </row>
    <row r="25" spans="1:11" x14ac:dyDescent="0.2">
      <c r="A25" s="126" t="s">
        <v>406</v>
      </c>
      <c r="B25" s="126" t="s">
        <v>397</v>
      </c>
      <c r="C25" s="123">
        <v>0</v>
      </c>
      <c r="D25" s="123">
        <v>0</v>
      </c>
      <c r="E25" s="123">
        <v>76019.820000000007</v>
      </c>
      <c r="F25" s="123">
        <v>0</v>
      </c>
      <c r="G25" s="123">
        <v>76019.820000000007</v>
      </c>
      <c r="H25" s="123">
        <v>0</v>
      </c>
      <c r="I25" s="123">
        <v>76019.820000000007</v>
      </c>
      <c r="J25" s="123">
        <v>0</v>
      </c>
      <c r="K25" s="123">
        <v>76019.820000000007</v>
      </c>
    </row>
    <row r="26" spans="1:11" x14ac:dyDescent="0.2">
      <c r="A26" s="126" t="s">
        <v>405</v>
      </c>
      <c r="B26" s="126" t="s">
        <v>393</v>
      </c>
      <c r="C26" s="123">
        <v>0</v>
      </c>
      <c r="D26" s="123">
        <v>0</v>
      </c>
      <c r="E26" s="123">
        <v>20884.990000000002</v>
      </c>
      <c r="F26" s="123">
        <v>0</v>
      </c>
      <c r="G26" s="123">
        <v>20884.990000000002</v>
      </c>
      <c r="H26" s="123">
        <v>0</v>
      </c>
      <c r="I26" s="123">
        <v>20884.990000000002</v>
      </c>
      <c r="J26" s="123">
        <v>0</v>
      </c>
      <c r="K26" s="123">
        <v>20884.990000000002</v>
      </c>
    </row>
    <row r="27" spans="1:11" x14ac:dyDescent="0.2">
      <c r="A27" s="226" t="s">
        <v>390</v>
      </c>
      <c r="B27" s="226" t="s">
        <v>810</v>
      </c>
      <c r="C27" s="227">
        <v>0</v>
      </c>
      <c r="D27" s="227">
        <v>0</v>
      </c>
      <c r="E27" s="227">
        <v>230474.58</v>
      </c>
      <c r="F27" s="227">
        <v>0</v>
      </c>
      <c r="G27" s="227">
        <v>230474.58</v>
      </c>
      <c r="H27" s="227">
        <v>0</v>
      </c>
      <c r="I27" s="227">
        <v>230474.58</v>
      </c>
      <c r="J27" s="227">
        <v>0</v>
      </c>
      <c r="K27" s="227">
        <v>230474.58</v>
      </c>
    </row>
    <row r="28" spans="1:11" x14ac:dyDescent="0.2">
      <c r="A28" s="226" t="s">
        <v>388</v>
      </c>
      <c r="B28" s="226" t="s">
        <v>811</v>
      </c>
      <c r="C28" s="227">
        <v>0</v>
      </c>
      <c r="D28" s="227">
        <v>0</v>
      </c>
      <c r="E28" s="227">
        <v>69465.88</v>
      </c>
      <c r="F28" s="227">
        <v>0</v>
      </c>
      <c r="G28" s="227">
        <v>69465.88</v>
      </c>
      <c r="H28" s="227">
        <v>0</v>
      </c>
      <c r="I28" s="227">
        <v>69465.88</v>
      </c>
      <c r="J28" s="227">
        <v>0</v>
      </c>
      <c r="K28" s="227">
        <v>69465.88</v>
      </c>
    </row>
    <row r="29" spans="1:11" x14ac:dyDescent="0.2">
      <c r="A29" s="299" t="s">
        <v>372</v>
      </c>
      <c r="B29" s="299" t="s">
        <v>371</v>
      </c>
      <c r="C29" s="300">
        <v>0</v>
      </c>
      <c r="D29" s="300">
        <v>0</v>
      </c>
      <c r="E29" s="300">
        <v>241917.26</v>
      </c>
      <c r="F29" s="300">
        <v>0</v>
      </c>
      <c r="G29" s="300">
        <v>241917.26</v>
      </c>
      <c r="H29" s="300">
        <v>0</v>
      </c>
      <c r="I29" s="300">
        <v>241917.26</v>
      </c>
      <c r="J29" s="300">
        <v>0</v>
      </c>
      <c r="K29" s="300">
        <v>241917.26</v>
      </c>
    </row>
    <row r="30" spans="1:11" x14ac:dyDescent="0.2">
      <c r="A30" s="126" t="s">
        <v>1220</v>
      </c>
      <c r="B30" s="126" t="s">
        <v>1219</v>
      </c>
      <c r="C30" s="123">
        <v>0</v>
      </c>
      <c r="D30" s="123">
        <v>0</v>
      </c>
      <c r="E30" s="123">
        <v>260.10000000000002</v>
      </c>
      <c r="F30" s="123">
        <v>0</v>
      </c>
      <c r="G30" s="123">
        <v>260.10000000000002</v>
      </c>
      <c r="H30" s="123">
        <v>0</v>
      </c>
      <c r="I30" s="123">
        <v>260.10000000000002</v>
      </c>
      <c r="J30" s="123">
        <v>0</v>
      </c>
      <c r="K30" s="123">
        <v>260.10000000000002</v>
      </c>
    </row>
    <row r="31" spans="1:11" x14ac:dyDescent="0.2">
      <c r="A31" s="126" t="s">
        <v>378</v>
      </c>
      <c r="B31" s="126" t="s">
        <v>812</v>
      </c>
      <c r="C31" s="123">
        <v>0</v>
      </c>
      <c r="D31" s="123">
        <v>0</v>
      </c>
      <c r="E31" s="123">
        <v>3607.28</v>
      </c>
      <c r="F31" s="123">
        <v>0</v>
      </c>
      <c r="G31" s="123">
        <v>3607.28</v>
      </c>
      <c r="H31" s="123">
        <v>0</v>
      </c>
      <c r="I31" s="123">
        <v>3607.28</v>
      </c>
      <c r="J31" s="123">
        <v>0</v>
      </c>
      <c r="K31" s="123">
        <v>3607.28</v>
      </c>
    </row>
    <row r="32" spans="1:11" x14ac:dyDescent="0.2">
      <c r="A32" s="190" t="s">
        <v>364</v>
      </c>
      <c r="B32" s="190" t="s">
        <v>813</v>
      </c>
      <c r="C32" s="191">
        <v>0</v>
      </c>
      <c r="D32" s="191">
        <v>0</v>
      </c>
      <c r="E32" s="191">
        <v>288</v>
      </c>
      <c r="F32" s="191">
        <v>0</v>
      </c>
      <c r="G32" s="191">
        <v>288</v>
      </c>
      <c r="H32" s="191">
        <v>0</v>
      </c>
      <c r="I32" s="191">
        <v>288</v>
      </c>
      <c r="J32" s="191">
        <v>0</v>
      </c>
      <c r="K32" s="191">
        <v>288</v>
      </c>
    </row>
    <row r="33" spans="1:11" x14ac:dyDescent="0.2">
      <c r="A33" s="190" t="s">
        <v>362</v>
      </c>
      <c r="B33" s="190" t="s">
        <v>361</v>
      </c>
      <c r="C33" s="191">
        <v>0</v>
      </c>
      <c r="D33" s="191">
        <v>0</v>
      </c>
      <c r="E33" s="191">
        <v>12055.28</v>
      </c>
      <c r="F33" s="191">
        <v>0</v>
      </c>
      <c r="G33" s="191">
        <v>12055.28</v>
      </c>
      <c r="H33" s="191">
        <v>0</v>
      </c>
      <c r="I33" s="191">
        <v>12055.28</v>
      </c>
      <c r="J33" s="191">
        <v>0</v>
      </c>
      <c r="K33" s="191">
        <v>12055.28</v>
      </c>
    </row>
    <row r="34" spans="1:11" x14ac:dyDescent="0.2">
      <c r="A34" s="190" t="s">
        <v>360</v>
      </c>
      <c r="B34" s="190" t="s">
        <v>359</v>
      </c>
      <c r="C34" s="191">
        <v>0</v>
      </c>
      <c r="D34" s="191">
        <v>0</v>
      </c>
      <c r="E34" s="191">
        <v>155.69999999999999</v>
      </c>
      <c r="F34" s="191">
        <v>0</v>
      </c>
      <c r="G34" s="191">
        <v>155.69999999999999</v>
      </c>
      <c r="H34" s="191">
        <v>0</v>
      </c>
      <c r="I34" s="191">
        <v>155.69999999999999</v>
      </c>
      <c r="J34" s="191">
        <v>0</v>
      </c>
      <c r="K34" s="191">
        <v>155.69999999999999</v>
      </c>
    </row>
    <row r="35" spans="1:11" x14ac:dyDescent="0.2">
      <c r="A35" s="190" t="s">
        <v>358</v>
      </c>
      <c r="B35" s="190" t="s">
        <v>815</v>
      </c>
      <c r="C35" s="191">
        <v>0</v>
      </c>
      <c r="D35" s="191">
        <v>0</v>
      </c>
      <c r="E35" s="191">
        <v>29095.7</v>
      </c>
      <c r="F35" s="191">
        <v>0</v>
      </c>
      <c r="G35" s="191">
        <v>29095.7</v>
      </c>
      <c r="H35" s="191">
        <v>0</v>
      </c>
      <c r="I35" s="191">
        <v>29095.7</v>
      </c>
      <c r="J35" s="191">
        <v>0</v>
      </c>
      <c r="K35" s="191">
        <v>29095.7</v>
      </c>
    </row>
    <row r="36" spans="1:11" x14ac:dyDescent="0.2">
      <c r="A36" s="190" t="s">
        <v>356</v>
      </c>
      <c r="B36" s="190" t="s">
        <v>355</v>
      </c>
      <c r="C36" s="191">
        <v>0</v>
      </c>
      <c r="D36" s="191">
        <v>0</v>
      </c>
      <c r="E36" s="191">
        <v>7885.8</v>
      </c>
      <c r="F36" s="191">
        <v>0</v>
      </c>
      <c r="G36" s="191">
        <v>7885.8</v>
      </c>
      <c r="H36" s="191">
        <v>0</v>
      </c>
      <c r="I36" s="191">
        <v>7885.8</v>
      </c>
      <c r="J36" s="191">
        <v>0</v>
      </c>
      <c r="K36" s="191">
        <v>7885.8</v>
      </c>
    </row>
    <row r="37" spans="1:11" x14ac:dyDescent="0.2">
      <c r="A37" s="190" t="s">
        <v>354</v>
      </c>
      <c r="B37" s="190" t="s">
        <v>353</v>
      </c>
      <c r="C37" s="191">
        <v>0</v>
      </c>
      <c r="D37" s="191">
        <v>0</v>
      </c>
      <c r="E37" s="191">
        <v>22879.52</v>
      </c>
      <c r="F37" s="191">
        <v>0</v>
      </c>
      <c r="G37" s="191">
        <v>22879.52</v>
      </c>
      <c r="H37" s="191">
        <v>0</v>
      </c>
      <c r="I37" s="191">
        <v>22879.52</v>
      </c>
      <c r="J37" s="191">
        <v>0</v>
      </c>
      <c r="K37" s="191">
        <v>22879.52</v>
      </c>
    </row>
    <row r="38" spans="1:11" x14ac:dyDescent="0.2">
      <c r="A38" s="128" t="s">
        <v>352</v>
      </c>
      <c r="B38" s="128" t="s">
        <v>351</v>
      </c>
      <c r="C38" s="129">
        <v>0</v>
      </c>
      <c r="D38" s="129">
        <v>0</v>
      </c>
      <c r="E38" s="129">
        <v>130.5</v>
      </c>
      <c r="F38" s="129">
        <v>0</v>
      </c>
      <c r="G38" s="129">
        <v>130.5</v>
      </c>
      <c r="H38" s="129">
        <v>0</v>
      </c>
      <c r="I38" s="129">
        <v>130.5</v>
      </c>
      <c r="J38" s="129">
        <v>0</v>
      </c>
      <c r="K38" s="129">
        <v>130.5</v>
      </c>
    </row>
    <row r="39" spans="1:11" x14ac:dyDescent="0.2">
      <c r="A39" s="128" t="s">
        <v>350</v>
      </c>
      <c r="B39" s="128" t="s">
        <v>349</v>
      </c>
      <c r="C39" s="129">
        <v>0</v>
      </c>
      <c r="D39" s="129">
        <v>0</v>
      </c>
      <c r="E39" s="129">
        <v>2676.6</v>
      </c>
      <c r="F39" s="129">
        <v>0</v>
      </c>
      <c r="G39" s="129">
        <v>2676.6</v>
      </c>
      <c r="H39" s="129">
        <v>0</v>
      </c>
      <c r="I39" s="129">
        <v>2676.6</v>
      </c>
      <c r="J39" s="129">
        <v>0</v>
      </c>
      <c r="K39" s="129">
        <v>2676.6</v>
      </c>
    </row>
    <row r="40" spans="1:11" x14ac:dyDescent="0.2">
      <c r="A40" s="128" t="s">
        <v>348</v>
      </c>
      <c r="B40" s="128" t="s">
        <v>347</v>
      </c>
      <c r="C40" s="129">
        <v>0</v>
      </c>
      <c r="D40" s="129">
        <v>0</v>
      </c>
      <c r="E40" s="129">
        <v>1532.57</v>
      </c>
      <c r="F40" s="129">
        <v>0</v>
      </c>
      <c r="G40" s="129">
        <v>1532.57</v>
      </c>
      <c r="H40" s="129">
        <v>0</v>
      </c>
      <c r="I40" s="129">
        <v>1532.57</v>
      </c>
      <c r="J40" s="129">
        <v>0</v>
      </c>
      <c r="K40" s="129">
        <v>1532.57</v>
      </c>
    </row>
    <row r="41" spans="1:11" x14ac:dyDescent="0.2">
      <c r="A41" s="128" t="s">
        <v>346</v>
      </c>
      <c r="B41" s="128" t="s">
        <v>345</v>
      </c>
      <c r="C41" s="129">
        <v>0</v>
      </c>
      <c r="D41" s="129">
        <v>0</v>
      </c>
      <c r="E41" s="129">
        <v>690.02</v>
      </c>
      <c r="F41" s="129">
        <v>0</v>
      </c>
      <c r="G41" s="129">
        <v>690.02</v>
      </c>
      <c r="H41" s="129">
        <v>0</v>
      </c>
      <c r="I41" s="129">
        <v>690.02</v>
      </c>
      <c r="J41" s="129">
        <v>0</v>
      </c>
      <c r="K41" s="129">
        <v>690.02</v>
      </c>
    </row>
    <row r="42" spans="1:11" x14ac:dyDescent="0.2">
      <c r="A42" s="128" t="s">
        <v>340</v>
      </c>
      <c r="B42" s="128" t="s">
        <v>339</v>
      </c>
      <c r="C42" s="129">
        <v>0</v>
      </c>
      <c r="D42" s="129">
        <v>0</v>
      </c>
      <c r="E42" s="129">
        <v>601.04</v>
      </c>
      <c r="F42" s="129">
        <v>0</v>
      </c>
      <c r="G42" s="129">
        <v>601.04</v>
      </c>
      <c r="H42" s="129">
        <v>0</v>
      </c>
      <c r="I42" s="129">
        <v>601.04</v>
      </c>
      <c r="J42" s="129">
        <v>0</v>
      </c>
      <c r="K42" s="129">
        <v>601.04</v>
      </c>
    </row>
    <row r="43" spans="1:11" x14ac:dyDescent="0.2">
      <c r="A43" s="128" t="s">
        <v>332</v>
      </c>
      <c r="B43" s="128" t="s">
        <v>817</v>
      </c>
      <c r="C43" s="129">
        <v>0</v>
      </c>
      <c r="D43" s="129">
        <v>0</v>
      </c>
      <c r="E43" s="129">
        <v>23787.26</v>
      </c>
      <c r="F43" s="129">
        <v>0</v>
      </c>
      <c r="G43" s="129">
        <v>23787.26</v>
      </c>
      <c r="H43" s="129">
        <v>0</v>
      </c>
      <c r="I43" s="129">
        <v>23787.26</v>
      </c>
      <c r="J43" s="129">
        <v>0</v>
      </c>
      <c r="K43" s="129">
        <v>23787.26</v>
      </c>
    </row>
    <row r="44" spans="1:11" x14ac:dyDescent="0.2">
      <c r="A44" s="238" t="s">
        <v>330</v>
      </c>
      <c r="B44" s="238" t="s">
        <v>329</v>
      </c>
      <c r="C44" s="239">
        <v>0</v>
      </c>
      <c r="D44" s="239">
        <v>0</v>
      </c>
      <c r="E44" s="239">
        <v>6346.13</v>
      </c>
      <c r="F44" s="239">
        <v>0</v>
      </c>
      <c r="G44" s="239">
        <v>6346.13</v>
      </c>
      <c r="H44" s="239">
        <v>0</v>
      </c>
      <c r="I44" s="239">
        <v>6346.13</v>
      </c>
      <c r="J44" s="239">
        <v>0</v>
      </c>
      <c r="K44" s="239">
        <v>6346.13</v>
      </c>
    </row>
    <row r="45" spans="1:11" x14ac:dyDescent="0.2">
      <c r="A45" s="238" t="s">
        <v>328</v>
      </c>
      <c r="B45" s="238" t="s">
        <v>327</v>
      </c>
      <c r="C45" s="239">
        <v>0</v>
      </c>
      <c r="D45" s="239">
        <v>0</v>
      </c>
      <c r="E45" s="239">
        <v>8719.1</v>
      </c>
      <c r="F45" s="239">
        <v>0</v>
      </c>
      <c r="G45" s="239">
        <v>8719.1</v>
      </c>
      <c r="H45" s="239">
        <v>0</v>
      </c>
      <c r="I45" s="239">
        <v>8719.1</v>
      </c>
      <c r="J45" s="239">
        <v>0</v>
      </c>
      <c r="K45" s="239">
        <v>8719.1</v>
      </c>
    </row>
    <row r="46" spans="1:11" x14ac:dyDescent="0.2">
      <c r="A46" s="258" t="s">
        <v>293</v>
      </c>
      <c r="B46" s="258" t="s">
        <v>292</v>
      </c>
      <c r="C46" s="259">
        <v>0</v>
      </c>
      <c r="D46" s="259">
        <v>0</v>
      </c>
      <c r="E46" s="259">
        <v>19825.310000000001</v>
      </c>
      <c r="F46" s="259">
        <v>0</v>
      </c>
      <c r="G46" s="259">
        <v>19825.310000000001</v>
      </c>
      <c r="H46" s="259">
        <v>0</v>
      </c>
      <c r="I46" s="259">
        <v>19825.310000000001</v>
      </c>
      <c r="J46" s="259">
        <v>0</v>
      </c>
      <c r="K46" s="259">
        <v>19825.310000000001</v>
      </c>
    </row>
    <row r="47" spans="1:11" x14ac:dyDescent="0.2">
      <c r="A47" s="258" t="s">
        <v>291</v>
      </c>
      <c r="B47" s="258" t="s">
        <v>290</v>
      </c>
      <c r="C47" s="259">
        <v>0</v>
      </c>
      <c r="D47" s="259">
        <v>0</v>
      </c>
      <c r="E47" s="259">
        <v>103.5</v>
      </c>
      <c r="F47" s="259">
        <v>0</v>
      </c>
      <c r="G47" s="259">
        <v>103.5</v>
      </c>
      <c r="H47" s="259">
        <v>0</v>
      </c>
      <c r="I47" s="259">
        <v>103.5</v>
      </c>
      <c r="J47" s="259">
        <v>0</v>
      </c>
      <c r="K47" s="259">
        <v>103.5</v>
      </c>
    </row>
    <row r="48" spans="1:11" x14ac:dyDescent="0.2">
      <c r="A48" s="258" t="s">
        <v>289</v>
      </c>
      <c r="B48" s="258" t="s">
        <v>818</v>
      </c>
      <c r="C48" s="259">
        <v>0</v>
      </c>
      <c r="D48" s="259">
        <v>0</v>
      </c>
      <c r="E48" s="259">
        <v>7679.75</v>
      </c>
      <c r="F48" s="259">
        <v>0</v>
      </c>
      <c r="G48" s="259">
        <v>7679.75</v>
      </c>
      <c r="H48" s="259">
        <v>0</v>
      </c>
      <c r="I48" s="259">
        <v>7679.75</v>
      </c>
      <c r="J48" s="259">
        <v>0</v>
      </c>
      <c r="K48" s="259">
        <v>7679.75</v>
      </c>
    </row>
    <row r="49" spans="1:11" x14ac:dyDescent="0.2">
      <c r="A49" s="258" t="s">
        <v>287</v>
      </c>
      <c r="B49" s="258" t="s">
        <v>286</v>
      </c>
      <c r="C49" s="259">
        <v>0</v>
      </c>
      <c r="D49" s="259">
        <v>0</v>
      </c>
      <c r="E49" s="259">
        <v>5019.7299999999996</v>
      </c>
      <c r="F49" s="259">
        <v>0</v>
      </c>
      <c r="G49" s="259">
        <v>5019.7299999999996</v>
      </c>
      <c r="H49" s="259">
        <v>0</v>
      </c>
      <c r="I49" s="259">
        <v>5019.7299999999996</v>
      </c>
      <c r="J49" s="259">
        <v>0</v>
      </c>
      <c r="K49" s="259">
        <v>5019.7299999999996</v>
      </c>
    </row>
    <row r="50" spans="1:11" x14ac:dyDescent="0.2">
      <c r="A50" s="258" t="s">
        <v>285</v>
      </c>
      <c r="B50" s="258" t="s">
        <v>284</v>
      </c>
      <c r="C50" s="259">
        <v>0</v>
      </c>
      <c r="D50" s="259">
        <v>0</v>
      </c>
      <c r="E50" s="259">
        <v>88.64</v>
      </c>
      <c r="F50" s="259">
        <v>0</v>
      </c>
      <c r="G50" s="259">
        <v>88.64</v>
      </c>
      <c r="H50" s="259">
        <v>0</v>
      </c>
      <c r="I50" s="259">
        <v>88.64</v>
      </c>
      <c r="J50" s="259">
        <v>0</v>
      </c>
      <c r="K50" s="259">
        <v>88.64</v>
      </c>
    </row>
    <row r="51" spans="1:11" x14ac:dyDescent="0.2">
      <c r="A51" s="126" t="s">
        <v>283</v>
      </c>
      <c r="B51" s="126" t="s">
        <v>282</v>
      </c>
      <c r="C51" s="123">
        <v>0</v>
      </c>
      <c r="D51" s="123">
        <v>0</v>
      </c>
      <c r="E51" s="123">
        <v>6722.42</v>
      </c>
      <c r="F51" s="123">
        <v>0</v>
      </c>
      <c r="G51" s="123">
        <v>6722.42</v>
      </c>
      <c r="H51" s="123">
        <v>0</v>
      </c>
      <c r="I51" s="123">
        <v>6722.42</v>
      </c>
      <c r="J51" s="123">
        <v>0</v>
      </c>
      <c r="K51" s="123">
        <v>6722.42</v>
      </c>
    </row>
    <row r="52" spans="1:11" x14ac:dyDescent="0.2">
      <c r="A52" s="126" t="s">
        <v>281</v>
      </c>
      <c r="B52" s="126" t="s">
        <v>280</v>
      </c>
      <c r="C52" s="123">
        <v>0</v>
      </c>
      <c r="D52" s="123">
        <v>0</v>
      </c>
      <c r="E52" s="123">
        <v>213.75</v>
      </c>
      <c r="F52" s="123">
        <v>0</v>
      </c>
      <c r="G52" s="123">
        <v>213.75</v>
      </c>
      <c r="H52" s="123">
        <v>0</v>
      </c>
      <c r="I52" s="123">
        <v>213.75</v>
      </c>
      <c r="J52" s="123">
        <v>0</v>
      </c>
      <c r="K52" s="123">
        <v>213.75</v>
      </c>
    </row>
    <row r="53" spans="1:11" x14ac:dyDescent="0.2">
      <c r="A53" s="126" t="s">
        <v>279</v>
      </c>
      <c r="B53" s="126" t="s">
        <v>278</v>
      </c>
      <c r="C53" s="123">
        <v>0</v>
      </c>
      <c r="D53" s="123">
        <v>0</v>
      </c>
      <c r="E53" s="123">
        <v>1902.83</v>
      </c>
      <c r="F53" s="123">
        <v>0</v>
      </c>
      <c r="G53" s="123">
        <v>1902.83</v>
      </c>
      <c r="H53" s="123">
        <v>0</v>
      </c>
      <c r="I53" s="123">
        <v>1902.83</v>
      </c>
      <c r="J53" s="123">
        <v>0</v>
      </c>
      <c r="K53" s="123">
        <v>1902.83</v>
      </c>
    </row>
    <row r="54" spans="1:11" x14ac:dyDescent="0.2">
      <c r="A54" s="126" t="s">
        <v>277</v>
      </c>
      <c r="B54" s="126" t="s">
        <v>276</v>
      </c>
      <c r="C54" s="123">
        <v>0</v>
      </c>
      <c r="D54" s="123">
        <v>0</v>
      </c>
      <c r="E54" s="123">
        <v>29688.75</v>
      </c>
      <c r="F54" s="123">
        <v>0</v>
      </c>
      <c r="G54" s="123">
        <v>29688.75</v>
      </c>
      <c r="H54" s="123">
        <v>0</v>
      </c>
      <c r="I54" s="123">
        <v>29688.75</v>
      </c>
      <c r="J54" s="123">
        <v>0</v>
      </c>
      <c r="K54" s="123">
        <v>29688.75</v>
      </c>
    </row>
    <row r="55" spans="1:11" x14ac:dyDescent="0.2">
      <c r="A55" s="153" t="s">
        <v>275</v>
      </c>
      <c r="B55" s="153" t="s">
        <v>274</v>
      </c>
      <c r="C55" s="154">
        <v>0</v>
      </c>
      <c r="D55" s="154">
        <v>0</v>
      </c>
      <c r="E55" s="154">
        <v>3346.88</v>
      </c>
      <c r="F55" s="154">
        <v>0</v>
      </c>
      <c r="G55" s="154">
        <v>3346.88</v>
      </c>
      <c r="H55" s="154">
        <v>0</v>
      </c>
      <c r="I55" s="154">
        <v>3346.88</v>
      </c>
      <c r="J55" s="154">
        <v>0</v>
      </c>
      <c r="K55" s="154">
        <v>3346.88</v>
      </c>
    </row>
    <row r="56" spans="1:11" x14ac:dyDescent="0.2">
      <c r="A56" s="153" t="s">
        <v>271</v>
      </c>
      <c r="B56" s="153" t="s">
        <v>270</v>
      </c>
      <c r="C56" s="154">
        <v>0</v>
      </c>
      <c r="D56" s="154">
        <v>0</v>
      </c>
      <c r="E56" s="154">
        <v>4131.4399999999996</v>
      </c>
      <c r="F56" s="154">
        <v>0</v>
      </c>
      <c r="G56" s="154">
        <v>4131.4399999999996</v>
      </c>
      <c r="H56" s="154">
        <v>0</v>
      </c>
      <c r="I56" s="154">
        <v>4131.4399999999996</v>
      </c>
      <c r="J56" s="154">
        <v>0</v>
      </c>
      <c r="K56" s="154">
        <v>4131.4399999999996</v>
      </c>
    </row>
    <row r="57" spans="1:11" x14ac:dyDescent="0.2">
      <c r="A57" s="236" t="s">
        <v>269</v>
      </c>
      <c r="B57" s="236" t="s">
        <v>819</v>
      </c>
      <c r="C57" s="237">
        <v>0</v>
      </c>
      <c r="D57" s="237">
        <v>0</v>
      </c>
      <c r="E57" s="237">
        <v>3966.04</v>
      </c>
      <c r="F57" s="237">
        <v>0</v>
      </c>
      <c r="G57" s="237">
        <v>3966.04</v>
      </c>
      <c r="H57" s="237">
        <v>0</v>
      </c>
      <c r="I57" s="237">
        <v>3966.04</v>
      </c>
      <c r="J57" s="237">
        <v>0</v>
      </c>
      <c r="K57" s="237">
        <v>3966.04</v>
      </c>
    </row>
    <row r="58" spans="1:11" x14ac:dyDescent="0.2">
      <c r="A58" s="236" t="s">
        <v>267</v>
      </c>
      <c r="B58" s="236" t="s">
        <v>266</v>
      </c>
      <c r="C58" s="237">
        <v>0</v>
      </c>
      <c r="D58" s="237">
        <v>0</v>
      </c>
      <c r="E58" s="237">
        <v>1852.56</v>
      </c>
      <c r="F58" s="237">
        <v>0</v>
      </c>
      <c r="G58" s="237">
        <v>1852.56</v>
      </c>
      <c r="H58" s="237">
        <v>0</v>
      </c>
      <c r="I58" s="237">
        <v>1852.56</v>
      </c>
      <c r="J58" s="237">
        <v>0</v>
      </c>
      <c r="K58" s="237">
        <v>1852.56</v>
      </c>
    </row>
    <row r="59" spans="1:11" x14ac:dyDescent="0.2">
      <c r="A59" s="236" t="s">
        <v>265</v>
      </c>
      <c r="B59" s="236" t="s">
        <v>264</v>
      </c>
      <c r="C59" s="237">
        <v>0</v>
      </c>
      <c r="D59" s="237">
        <v>0</v>
      </c>
      <c r="E59" s="237">
        <v>18266.62</v>
      </c>
      <c r="F59" s="237">
        <v>0</v>
      </c>
      <c r="G59" s="237">
        <v>18266.62</v>
      </c>
      <c r="H59" s="237">
        <v>0</v>
      </c>
      <c r="I59" s="237">
        <v>18266.62</v>
      </c>
      <c r="J59" s="237">
        <v>0</v>
      </c>
      <c r="K59" s="237">
        <v>18266.62</v>
      </c>
    </row>
    <row r="60" spans="1:11" x14ac:dyDescent="0.2">
      <c r="A60" s="236" t="s">
        <v>263</v>
      </c>
      <c r="B60" s="236" t="s">
        <v>262</v>
      </c>
      <c r="C60" s="237">
        <v>0</v>
      </c>
      <c r="D60" s="237">
        <v>0</v>
      </c>
      <c r="E60" s="237">
        <v>3405.15</v>
      </c>
      <c r="F60" s="237">
        <v>0</v>
      </c>
      <c r="G60" s="237">
        <v>3405.15</v>
      </c>
      <c r="H60" s="237">
        <v>0</v>
      </c>
      <c r="I60" s="237">
        <v>3405.15</v>
      </c>
      <c r="J60" s="237">
        <v>0</v>
      </c>
      <c r="K60" s="237">
        <v>3405.15</v>
      </c>
    </row>
    <row r="61" spans="1:11" x14ac:dyDescent="0.2">
      <c r="A61" s="236" t="s">
        <v>259</v>
      </c>
      <c r="B61" s="236" t="s">
        <v>258</v>
      </c>
      <c r="C61" s="237">
        <v>0</v>
      </c>
      <c r="D61" s="237">
        <v>0</v>
      </c>
      <c r="E61" s="237">
        <v>12203.46</v>
      </c>
      <c r="F61" s="237">
        <v>0</v>
      </c>
      <c r="G61" s="237">
        <v>12203.46</v>
      </c>
      <c r="H61" s="237">
        <v>0</v>
      </c>
      <c r="I61" s="237">
        <v>12203.46</v>
      </c>
      <c r="J61" s="237">
        <v>0</v>
      </c>
      <c r="K61" s="237">
        <v>12203.46</v>
      </c>
    </row>
    <row r="62" spans="1:11" x14ac:dyDescent="0.2">
      <c r="A62" s="236" t="s">
        <v>624</v>
      </c>
      <c r="B62" s="236" t="s">
        <v>623</v>
      </c>
      <c r="C62" s="237">
        <v>0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</row>
    <row r="63" spans="1:11" x14ac:dyDescent="0.2">
      <c r="A63" s="236" t="s">
        <v>251</v>
      </c>
      <c r="B63" s="236" t="s">
        <v>820</v>
      </c>
      <c r="C63" s="237">
        <v>0</v>
      </c>
      <c r="D63" s="237">
        <v>0</v>
      </c>
      <c r="E63" s="237">
        <v>112.5</v>
      </c>
      <c r="F63" s="237">
        <v>0</v>
      </c>
      <c r="G63" s="237">
        <v>112.5</v>
      </c>
      <c r="H63" s="237">
        <v>0</v>
      </c>
      <c r="I63" s="237">
        <v>112.5</v>
      </c>
      <c r="J63" s="237">
        <v>0</v>
      </c>
      <c r="K63" s="237">
        <v>112.5</v>
      </c>
    </row>
    <row r="64" spans="1:11" x14ac:dyDescent="0.2">
      <c r="A64" s="295" t="s">
        <v>249</v>
      </c>
      <c r="B64" s="295" t="s">
        <v>248</v>
      </c>
      <c r="C64" s="296">
        <v>0</v>
      </c>
      <c r="D64" s="296">
        <v>0</v>
      </c>
      <c r="E64" s="296">
        <v>9727.4599999999991</v>
      </c>
      <c r="F64" s="296">
        <v>0</v>
      </c>
      <c r="G64" s="296">
        <v>9727.4599999999991</v>
      </c>
      <c r="H64" s="296">
        <v>0</v>
      </c>
      <c r="I64" s="296">
        <v>9727.4599999999991</v>
      </c>
      <c r="J64" s="296">
        <v>0</v>
      </c>
      <c r="K64" s="296">
        <v>9727.4599999999991</v>
      </c>
    </row>
    <row r="65" spans="1:11" x14ac:dyDescent="0.2">
      <c r="A65" s="295" t="s">
        <v>821</v>
      </c>
      <c r="B65" s="295" t="s">
        <v>822</v>
      </c>
      <c r="C65" s="296">
        <v>0</v>
      </c>
      <c r="D65" s="296">
        <v>0</v>
      </c>
      <c r="E65" s="296">
        <v>1892.23</v>
      </c>
      <c r="F65" s="296">
        <v>0</v>
      </c>
      <c r="G65" s="296">
        <v>1892.23</v>
      </c>
      <c r="H65" s="296">
        <v>0</v>
      </c>
      <c r="I65" s="296">
        <v>1892.23</v>
      </c>
      <c r="J65" s="296">
        <v>0</v>
      </c>
      <c r="K65" s="296">
        <v>1892.23</v>
      </c>
    </row>
    <row r="66" spans="1:11" x14ac:dyDescent="0.2">
      <c r="A66" s="299" t="s">
        <v>243</v>
      </c>
      <c r="B66" s="299" t="s">
        <v>823</v>
      </c>
      <c r="C66" s="300">
        <v>0</v>
      </c>
      <c r="D66" s="300">
        <v>0</v>
      </c>
      <c r="E66" s="300">
        <v>16885.41</v>
      </c>
      <c r="F66" s="300">
        <v>0</v>
      </c>
      <c r="G66" s="300">
        <v>16885.41</v>
      </c>
      <c r="H66" s="300">
        <v>0</v>
      </c>
      <c r="I66" s="300">
        <v>16885.41</v>
      </c>
      <c r="J66" s="300">
        <v>0</v>
      </c>
      <c r="K66" s="300">
        <v>16885.41</v>
      </c>
    </row>
    <row r="67" spans="1:11" x14ac:dyDescent="0.2">
      <c r="A67" s="299" t="s">
        <v>237</v>
      </c>
      <c r="B67" s="299" t="s">
        <v>236</v>
      </c>
      <c r="C67" s="300">
        <v>0</v>
      </c>
      <c r="D67" s="300">
        <v>0</v>
      </c>
      <c r="E67" s="300">
        <v>17906.21</v>
      </c>
      <c r="F67" s="300">
        <v>0</v>
      </c>
      <c r="G67" s="300">
        <v>17906.21</v>
      </c>
      <c r="H67" s="300">
        <v>0</v>
      </c>
      <c r="I67" s="300">
        <v>17906.21</v>
      </c>
      <c r="J67" s="300">
        <v>0</v>
      </c>
      <c r="K67" s="300">
        <v>17906.21</v>
      </c>
    </row>
    <row r="68" spans="1:11" x14ac:dyDescent="0.2">
      <c r="A68" s="299" t="s">
        <v>235</v>
      </c>
      <c r="B68" s="299" t="s">
        <v>234</v>
      </c>
      <c r="C68" s="300">
        <v>0</v>
      </c>
      <c r="D68" s="300">
        <v>0</v>
      </c>
      <c r="E68" s="300">
        <v>2073.94</v>
      </c>
      <c r="F68" s="300">
        <v>0</v>
      </c>
      <c r="G68" s="300">
        <v>2073.94</v>
      </c>
      <c r="H68" s="300">
        <v>0</v>
      </c>
      <c r="I68" s="300">
        <v>2073.94</v>
      </c>
      <c r="J68" s="300">
        <v>0</v>
      </c>
      <c r="K68" s="300">
        <v>2073.94</v>
      </c>
    </row>
    <row r="69" spans="1:11" x14ac:dyDescent="0.2">
      <c r="A69" s="299" t="s">
        <v>231</v>
      </c>
      <c r="B69" s="299" t="s">
        <v>230</v>
      </c>
      <c r="C69" s="300">
        <v>0</v>
      </c>
      <c r="D69" s="300">
        <v>0</v>
      </c>
      <c r="E69" s="300">
        <v>15750</v>
      </c>
      <c r="F69" s="300">
        <v>0</v>
      </c>
      <c r="G69" s="300">
        <v>15750</v>
      </c>
      <c r="H69" s="300">
        <v>0</v>
      </c>
      <c r="I69" s="300">
        <v>15750</v>
      </c>
      <c r="J69" s="300">
        <v>0</v>
      </c>
      <c r="K69" s="300">
        <v>15750</v>
      </c>
    </row>
    <row r="70" spans="1:11" x14ac:dyDescent="0.2">
      <c r="A70" s="299" t="s">
        <v>824</v>
      </c>
      <c r="B70" s="299" t="s">
        <v>825</v>
      </c>
      <c r="C70" s="300">
        <v>0</v>
      </c>
      <c r="D70" s="300">
        <v>0</v>
      </c>
      <c r="E70" s="300">
        <v>43031.25</v>
      </c>
      <c r="F70" s="300">
        <v>0</v>
      </c>
      <c r="G70" s="300">
        <v>43031.25</v>
      </c>
      <c r="H70" s="300">
        <v>0</v>
      </c>
      <c r="I70" s="300">
        <v>43031.25</v>
      </c>
      <c r="J70" s="300">
        <v>0</v>
      </c>
      <c r="K70" s="300">
        <v>43031.25</v>
      </c>
    </row>
    <row r="71" spans="1:11" x14ac:dyDescent="0.2">
      <c r="A71" s="242" t="s">
        <v>223</v>
      </c>
      <c r="B71" s="242" t="s">
        <v>222</v>
      </c>
      <c r="C71" s="243">
        <v>0</v>
      </c>
      <c r="D71" s="243">
        <v>0</v>
      </c>
      <c r="E71" s="243">
        <v>3195.63</v>
      </c>
      <c r="F71" s="243">
        <v>0</v>
      </c>
      <c r="G71" s="243">
        <v>3195.63</v>
      </c>
      <c r="H71" s="243">
        <v>0</v>
      </c>
      <c r="I71" s="243">
        <v>3195.63</v>
      </c>
      <c r="J71" s="243">
        <v>0</v>
      </c>
      <c r="K71" s="243">
        <v>3195.63</v>
      </c>
    </row>
    <row r="72" spans="1:11" x14ac:dyDescent="0.2">
      <c r="A72" s="242" t="s">
        <v>221</v>
      </c>
      <c r="B72" s="242" t="s">
        <v>220</v>
      </c>
      <c r="C72" s="243">
        <v>0</v>
      </c>
      <c r="D72" s="243">
        <v>0</v>
      </c>
      <c r="E72" s="243">
        <v>35427.94</v>
      </c>
      <c r="F72" s="243">
        <v>0</v>
      </c>
      <c r="G72" s="243">
        <v>35427.94</v>
      </c>
      <c r="H72" s="243">
        <v>0</v>
      </c>
      <c r="I72" s="243">
        <v>35427.94</v>
      </c>
      <c r="J72" s="243">
        <v>0</v>
      </c>
      <c r="K72" s="243">
        <v>35427.94</v>
      </c>
    </row>
    <row r="73" spans="1:11" x14ac:dyDescent="0.2">
      <c r="A73" s="295" t="s">
        <v>219</v>
      </c>
      <c r="B73" s="295" t="s">
        <v>218</v>
      </c>
      <c r="C73" s="296">
        <v>0</v>
      </c>
      <c r="D73" s="296">
        <v>0</v>
      </c>
      <c r="E73" s="296">
        <v>641.25</v>
      </c>
      <c r="F73" s="296">
        <v>0</v>
      </c>
      <c r="G73" s="296">
        <v>641.25</v>
      </c>
      <c r="H73" s="296">
        <v>0</v>
      </c>
      <c r="I73" s="296">
        <v>641.25</v>
      </c>
      <c r="J73" s="296">
        <v>0</v>
      </c>
      <c r="K73" s="296">
        <v>641.25</v>
      </c>
    </row>
    <row r="74" spans="1:11" x14ac:dyDescent="0.2">
      <c r="A74" s="246" t="s">
        <v>215</v>
      </c>
      <c r="B74" s="246" t="s">
        <v>214</v>
      </c>
      <c r="C74" s="247">
        <v>0</v>
      </c>
      <c r="D74" s="247">
        <v>0</v>
      </c>
      <c r="E74" s="247">
        <v>811.37</v>
      </c>
      <c r="F74" s="247">
        <v>0</v>
      </c>
      <c r="G74" s="247">
        <v>811.37</v>
      </c>
      <c r="H74" s="247">
        <v>0</v>
      </c>
      <c r="I74" s="247">
        <v>811.37</v>
      </c>
      <c r="J74" s="247">
        <v>0</v>
      </c>
      <c r="K74" s="247">
        <v>811.37</v>
      </c>
    </row>
    <row r="75" spans="1:11" x14ac:dyDescent="0.2">
      <c r="A75" s="246" t="s">
        <v>211</v>
      </c>
      <c r="B75" s="246" t="s">
        <v>210</v>
      </c>
      <c r="C75" s="247">
        <v>0</v>
      </c>
      <c r="D75" s="247">
        <v>0</v>
      </c>
      <c r="E75" s="247">
        <v>17.899999999999999</v>
      </c>
      <c r="F75" s="247">
        <v>0</v>
      </c>
      <c r="G75" s="247">
        <v>17.899999999999999</v>
      </c>
      <c r="H75" s="247">
        <v>0</v>
      </c>
      <c r="I75" s="247">
        <v>17.899999999999999</v>
      </c>
      <c r="J75" s="247">
        <v>0</v>
      </c>
      <c r="K75" s="247">
        <v>17.899999999999999</v>
      </c>
    </row>
    <row r="76" spans="1:11" x14ac:dyDescent="0.2">
      <c r="A76" s="246" t="s">
        <v>209</v>
      </c>
      <c r="B76" s="246" t="s">
        <v>208</v>
      </c>
      <c r="C76" s="247">
        <v>0</v>
      </c>
      <c r="D76" s="247">
        <v>0</v>
      </c>
      <c r="E76" s="247">
        <v>1188</v>
      </c>
      <c r="F76" s="247">
        <v>0</v>
      </c>
      <c r="G76" s="247">
        <v>1188</v>
      </c>
      <c r="H76" s="247">
        <v>0</v>
      </c>
      <c r="I76" s="247">
        <v>1188</v>
      </c>
      <c r="J76" s="247">
        <v>0</v>
      </c>
      <c r="K76" s="247">
        <v>1188</v>
      </c>
    </row>
    <row r="77" spans="1:11" x14ac:dyDescent="0.2">
      <c r="A77" s="246" t="s">
        <v>207</v>
      </c>
      <c r="B77" s="246" t="s">
        <v>206</v>
      </c>
      <c r="C77" s="247">
        <v>0</v>
      </c>
      <c r="D77" s="247">
        <v>0</v>
      </c>
      <c r="E77" s="247">
        <v>0</v>
      </c>
      <c r="F77" s="247">
        <v>0</v>
      </c>
      <c r="G77" s="247">
        <v>0</v>
      </c>
      <c r="H77" s="247">
        <v>0</v>
      </c>
      <c r="I77" s="247">
        <v>0</v>
      </c>
      <c r="J77" s="247">
        <v>0</v>
      </c>
      <c r="K77" s="247">
        <v>0</v>
      </c>
    </row>
    <row r="78" spans="1:11" x14ac:dyDescent="0.2">
      <c r="A78" s="246" t="s">
        <v>205</v>
      </c>
      <c r="B78" s="246" t="s">
        <v>204</v>
      </c>
      <c r="C78" s="247">
        <v>0</v>
      </c>
      <c r="D78" s="247">
        <v>0</v>
      </c>
      <c r="E78" s="247">
        <v>45644.06</v>
      </c>
      <c r="F78" s="247">
        <v>0</v>
      </c>
      <c r="G78" s="247">
        <v>45644.06</v>
      </c>
      <c r="H78" s="247">
        <v>0</v>
      </c>
      <c r="I78" s="247">
        <v>45644.06</v>
      </c>
      <c r="J78" s="247">
        <v>0</v>
      </c>
      <c r="K78" s="247">
        <v>45644.06</v>
      </c>
    </row>
    <row r="79" spans="1:11" x14ac:dyDescent="0.2">
      <c r="A79" s="246" t="s">
        <v>199</v>
      </c>
      <c r="B79" s="246" t="s">
        <v>198</v>
      </c>
      <c r="C79" s="247">
        <v>0</v>
      </c>
      <c r="D79" s="247">
        <v>0</v>
      </c>
      <c r="E79" s="247">
        <v>1648.12</v>
      </c>
      <c r="F79" s="247">
        <v>0</v>
      </c>
      <c r="G79" s="247">
        <v>1648.12</v>
      </c>
      <c r="H79" s="247">
        <v>0</v>
      </c>
      <c r="I79" s="247">
        <v>1648.12</v>
      </c>
      <c r="J79" s="247">
        <v>0</v>
      </c>
      <c r="K79" s="247">
        <v>1648.12</v>
      </c>
    </row>
    <row r="80" spans="1:11" x14ac:dyDescent="0.2">
      <c r="A80" s="246" t="s">
        <v>197</v>
      </c>
      <c r="B80" s="246" t="s">
        <v>56</v>
      </c>
      <c r="C80" s="247">
        <v>0</v>
      </c>
      <c r="D80" s="247">
        <v>0</v>
      </c>
      <c r="E80" s="247">
        <v>641.72</v>
      </c>
      <c r="F80" s="247">
        <v>0</v>
      </c>
      <c r="G80" s="247">
        <v>641.72</v>
      </c>
      <c r="H80" s="247">
        <v>0</v>
      </c>
      <c r="I80" s="247">
        <v>641.72</v>
      </c>
      <c r="J80" s="247">
        <v>0</v>
      </c>
      <c r="K80" s="247">
        <v>641.72</v>
      </c>
    </row>
    <row r="81" spans="1:11" x14ac:dyDescent="0.2">
      <c r="A81" s="126" t="s">
        <v>181</v>
      </c>
      <c r="B81" s="126" t="s">
        <v>180</v>
      </c>
      <c r="C81" s="123">
        <v>0</v>
      </c>
      <c r="D81" s="123">
        <v>0</v>
      </c>
      <c r="E81" s="123">
        <v>1456.88</v>
      </c>
      <c r="F81" s="123">
        <v>0</v>
      </c>
      <c r="G81" s="123">
        <v>1456.88</v>
      </c>
      <c r="H81" s="123">
        <v>0</v>
      </c>
      <c r="I81" s="123">
        <v>1456.88</v>
      </c>
      <c r="J81" s="123">
        <v>0</v>
      </c>
      <c r="K81" s="123">
        <v>1456.88</v>
      </c>
    </row>
    <row r="82" spans="1:11" x14ac:dyDescent="0.2">
      <c r="A82" s="333" t="s">
        <v>326</v>
      </c>
      <c r="B82" s="333" t="s">
        <v>325</v>
      </c>
      <c r="C82" s="334">
        <v>0</v>
      </c>
      <c r="D82" s="334">
        <v>0</v>
      </c>
      <c r="E82" s="334">
        <v>11111.52</v>
      </c>
      <c r="F82" s="334">
        <v>0</v>
      </c>
      <c r="G82" s="334">
        <v>11111.52</v>
      </c>
      <c r="H82" s="334">
        <v>0</v>
      </c>
      <c r="I82" s="334">
        <v>11111.52</v>
      </c>
      <c r="J82" s="334">
        <v>0</v>
      </c>
      <c r="K82" s="334">
        <v>11111.52</v>
      </c>
    </row>
    <row r="83" spans="1:11" x14ac:dyDescent="0.2">
      <c r="A83" s="333" t="s">
        <v>324</v>
      </c>
      <c r="B83" s="333" t="s">
        <v>323</v>
      </c>
      <c r="C83" s="334">
        <v>0</v>
      </c>
      <c r="D83" s="334">
        <v>0</v>
      </c>
      <c r="E83" s="334">
        <v>5933.14</v>
      </c>
      <c r="F83" s="334">
        <v>0</v>
      </c>
      <c r="G83" s="334">
        <v>5933.14</v>
      </c>
      <c r="H83" s="334">
        <v>0</v>
      </c>
      <c r="I83" s="334">
        <v>5933.14</v>
      </c>
      <c r="J83" s="334">
        <v>0</v>
      </c>
      <c r="K83" s="334">
        <v>5933.14</v>
      </c>
    </row>
    <row r="84" spans="1:11" x14ac:dyDescent="0.2">
      <c r="A84" s="333" t="s">
        <v>320</v>
      </c>
      <c r="B84" s="333" t="s">
        <v>319</v>
      </c>
      <c r="C84" s="334">
        <v>0</v>
      </c>
      <c r="D84" s="334">
        <v>0</v>
      </c>
      <c r="E84" s="334">
        <v>433.13</v>
      </c>
      <c r="F84" s="334">
        <v>0</v>
      </c>
      <c r="G84" s="334">
        <v>433.13</v>
      </c>
      <c r="H84" s="334">
        <v>0</v>
      </c>
      <c r="I84" s="334">
        <v>433.13</v>
      </c>
      <c r="J84" s="334">
        <v>0</v>
      </c>
      <c r="K84" s="334">
        <v>433.13</v>
      </c>
    </row>
    <row r="85" spans="1:11" x14ac:dyDescent="0.2">
      <c r="A85" s="333" t="s">
        <v>316</v>
      </c>
      <c r="B85" s="333" t="s">
        <v>826</v>
      </c>
      <c r="C85" s="334">
        <v>0</v>
      </c>
      <c r="D85" s="334">
        <v>0</v>
      </c>
      <c r="E85" s="334">
        <v>11727.39</v>
      </c>
      <c r="F85" s="334">
        <v>0</v>
      </c>
      <c r="G85" s="334">
        <v>11727.39</v>
      </c>
      <c r="H85" s="334">
        <v>0</v>
      </c>
      <c r="I85" s="334">
        <v>11727.39</v>
      </c>
      <c r="J85" s="334">
        <v>0</v>
      </c>
      <c r="K85" s="334">
        <v>11727.39</v>
      </c>
    </row>
    <row r="86" spans="1:11" x14ac:dyDescent="0.2">
      <c r="A86" s="258" t="s">
        <v>309</v>
      </c>
      <c r="B86" s="258" t="s">
        <v>827</v>
      </c>
      <c r="C86" s="259">
        <v>0</v>
      </c>
      <c r="D86" s="259">
        <v>0</v>
      </c>
      <c r="E86" s="259">
        <v>12061.83</v>
      </c>
      <c r="F86" s="259">
        <v>0</v>
      </c>
      <c r="G86" s="259">
        <v>12061.83</v>
      </c>
      <c r="H86" s="259">
        <v>0</v>
      </c>
      <c r="I86" s="259">
        <v>12061.83</v>
      </c>
      <c r="J86" s="259">
        <v>0</v>
      </c>
      <c r="K86" s="259">
        <v>12061.83</v>
      </c>
    </row>
    <row r="87" spans="1:11" x14ac:dyDescent="0.2">
      <c r="A87" s="258" t="s">
        <v>307</v>
      </c>
      <c r="B87" s="258" t="s">
        <v>306</v>
      </c>
      <c r="C87" s="259">
        <v>0</v>
      </c>
      <c r="D87" s="259">
        <v>0</v>
      </c>
      <c r="E87" s="259">
        <v>50.64</v>
      </c>
      <c r="F87" s="259">
        <v>0</v>
      </c>
      <c r="G87" s="259">
        <v>50.64</v>
      </c>
      <c r="H87" s="259">
        <v>0</v>
      </c>
      <c r="I87" s="259">
        <v>50.64</v>
      </c>
      <c r="J87" s="259">
        <v>0</v>
      </c>
      <c r="K87" s="259">
        <v>50.64</v>
      </c>
    </row>
    <row r="88" spans="1:11" x14ac:dyDescent="0.2">
      <c r="A88" s="258" t="s">
        <v>303</v>
      </c>
      <c r="B88" s="258" t="s">
        <v>302</v>
      </c>
      <c r="C88" s="259">
        <v>0</v>
      </c>
      <c r="D88" s="259">
        <v>0</v>
      </c>
      <c r="E88" s="259">
        <v>8533.7099999999991</v>
      </c>
      <c r="F88" s="259">
        <v>0</v>
      </c>
      <c r="G88" s="259">
        <v>8533.7099999999991</v>
      </c>
      <c r="H88" s="259">
        <v>0</v>
      </c>
      <c r="I88" s="259">
        <v>8533.7099999999991</v>
      </c>
      <c r="J88" s="259">
        <v>0</v>
      </c>
      <c r="K88" s="259">
        <v>8533.7099999999991</v>
      </c>
    </row>
    <row r="89" spans="1:11" x14ac:dyDescent="0.2">
      <c r="A89" s="258" t="s">
        <v>299</v>
      </c>
      <c r="B89" s="258" t="s">
        <v>298</v>
      </c>
      <c r="C89" s="259">
        <v>0</v>
      </c>
      <c r="D89" s="259">
        <v>0</v>
      </c>
      <c r="E89" s="259">
        <v>10785.06</v>
      </c>
      <c r="F89" s="259">
        <v>0</v>
      </c>
      <c r="G89" s="259">
        <v>10785.06</v>
      </c>
      <c r="H89" s="259">
        <v>0</v>
      </c>
      <c r="I89" s="259">
        <v>10785.06</v>
      </c>
      <c r="J89" s="259">
        <v>0</v>
      </c>
      <c r="K89" s="259">
        <v>10785.06</v>
      </c>
    </row>
    <row r="90" spans="1:11" x14ac:dyDescent="0.2">
      <c r="A90" s="186" t="s">
        <v>297</v>
      </c>
      <c r="B90" s="186" t="s">
        <v>296</v>
      </c>
      <c r="C90" s="187">
        <v>0</v>
      </c>
      <c r="D90" s="187">
        <v>0</v>
      </c>
      <c r="E90" s="187">
        <v>2300.5</v>
      </c>
      <c r="F90" s="187">
        <v>0</v>
      </c>
      <c r="G90" s="187">
        <v>2300.5</v>
      </c>
      <c r="H90" s="187">
        <v>0</v>
      </c>
      <c r="I90" s="187">
        <v>2300.5</v>
      </c>
      <c r="J90" s="187">
        <v>0</v>
      </c>
      <c r="K90" s="187">
        <v>2300.5</v>
      </c>
    </row>
    <row r="91" spans="1:11" x14ac:dyDescent="0.2">
      <c r="A91" s="254" t="s">
        <v>194</v>
      </c>
      <c r="B91" s="254" t="s">
        <v>193</v>
      </c>
      <c r="C91" s="255">
        <v>0</v>
      </c>
      <c r="D91" s="255">
        <v>0</v>
      </c>
      <c r="E91" s="255">
        <v>691</v>
      </c>
      <c r="F91" s="255">
        <v>0</v>
      </c>
      <c r="G91" s="255">
        <v>691</v>
      </c>
      <c r="H91" s="255">
        <v>0</v>
      </c>
      <c r="I91" s="255">
        <v>691</v>
      </c>
      <c r="J91" s="255">
        <v>0</v>
      </c>
      <c r="K91" s="255">
        <v>691</v>
      </c>
    </row>
    <row r="92" spans="1:11" x14ac:dyDescent="0.2">
      <c r="A92" s="254" t="s">
        <v>192</v>
      </c>
      <c r="B92" s="254" t="s">
        <v>191</v>
      </c>
      <c r="C92" s="255">
        <v>0</v>
      </c>
      <c r="D92" s="255">
        <v>0</v>
      </c>
      <c r="E92" s="255">
        <v>4247.17</v>
      </c>
      <c r="F92" s="255">
        <v>0</v>
      </c>
      <c r="G92" s="255">
        <v>4247.17</v>
      </c>
      <c r="H92" s="255">
        <v>0</v>
      </c>
      <c r="I92" s="255">
        <v>4247.17</v>
      </c>
      <c r="J92" s="255">
        <v>0</v>
      </c>
      <c r="K92" s="255">
        <v>4247.17</v>
      </c>
    </row>
    <row r="93" spans="1:11" x14ac:dyDescent="0.2">
      <c r="A93" s="234" t="s">
        <v>190</v>
      </c>
      <c r="B93" s="234" t="s">
        <v>189</v>
      </c>
      <c r="C93" s="235">
        <v>0</v>
      </c>
      <c r="D93" s="235">
        <v>0</v>
      </c>
      <c r="E93" s="235">
        <v>1114.6500000000001</v>
      </c>
      <c r="F93" s="235">
        <v>0</v>
      </c>
      <c r="G93" s="235">
        <v>1114.6500000000001</v>
      </c>
      <c r="H93" s="235">
        <v>0</v>
      </c>
      <c r="I93" s="235">
        <v>1114.6500000000001</v>
      </c>
      <c r="J93" s="235">
        <v>0</v>
      </c>
      <c r="K93" s="235">
        <v>1114.6500000000001</v>
      </c>
    </row>
    <row r="94" spans="1:11" x14ac:dyDescent="0.2">
      <c r="A94" s="234" t="s">
        <v>188</v>
      </c>
      <c r="B94" s="234" t="s">
        <v>187</v>
      </c>
      <c r="C94" s="235">
        <v>0</v>
      </c>
      <c r="D94" s="235">
        <v>0</v>
      </c>
      <c r="E94" s="235">
        <v>15101.5</v>
      </c>
      <c r="F94" s="235">
        <v>0</v>
      </c>
      <c r="G94" s="235">
        <v>15101.5</v>
      </c>
      <c r="H94" s="235">
        <v>0</v>
      </c>
      <c r="I94" s="235">
        <v>15101.5</v>
      </c>
      <c r="J94" s="235">
        <v>0</v>
      </c>
      <c r="K94" s="235">
        <v>15101.5</v>
      </c>
    </row>
    <row r="95" spans="1:11" x14ac:dyDescent="0.2">
      <c r="A95" s="190" t="s">
        <v>186</v>
      </c>
      <c r="B95" s="190" t="s">
        <v>86</v>
      </c>
      <c r="C95" s="191">
        <v>0</v>
      </c>
      <c r="D95" s="191">
        <v>0</v>
      </c>
      <c r="E95" s="191">
        <v>90</v>
      </c>
      <c r="F95" s="191">
        <v>0</v>
      </c>
      <c r="G95" s="191">
        <v>90</v>
      </c>
      <c r="H95" s="191">
        <v>0</v>
      </c>
      <c r="I95" s="191">
        <v>90</v>
      </c>
      <c r="J95" s="191">
        <v>0</v>
      </c>
      <c r="K95" s="191">
        <v>90</v>
      </c>
    </row>
    <row r="96" spans="1:11" x14ac:dyDescent="0.2">
      <c r="A96" s="153" t="s">
        <v>184</v>
      </c>
      <c r="B96" s="153" t="s">
        <v>828</v>
      </c>
      <c r="C96" s="154">
        <v>0</v>
      </c>
      <c r="D96" s="154">
        <v>0</v>
      </c>
      <c r="E96" s="154">
        <v>63</v>
      </c>
      <c r="F96" s="154">
        <v>0</v>
      </c>
      <c r="G96" s="154">
        <v>63</v>
      </c>
      <c r="H96" s="154">
        <v>0</v>
      </c>
      <c r="I96" s="154">
        <v>63</v>
      </c>
      <c r="J96" s="154">
        <v>0</v>
      </c>
      <c r="K96" s="154">
        <v>63</v>
      </c>
    </row>
    <row r="97" spans="1:12" x14ac:dyDescent="0.2">
      <c r="A97" s="246" t="s">
        <v>177</v>
      </c>
      <c r="B97" s="246" t="s">
        <v>176</v>
      </c>
      <c r="C97" s="247">
        <v>0</v>
      </c>
      <c r="D97" s="247">
        <v>0</v>
      </c>
      <c r="E97" s="247">
        <v>1369.16</v>
      </c>
      <c r="F97" s="247">
        <v>0</v>
      </c>
      <c r="G97" s="247">
        <v>1369.16</v>
      </c>
      <c r="H97" s="247">
        <v>0</v>
      </c>
      <c r="I97" s="247">
        <v>1369.16</v>
      </c>
      <c r="J97" s="247">
        <v>0</v>
      </c>
      <c r="K97" s="247">
        <v>1369.16</v>
      </c>
    </row>
    <row r="98" spans="1:12" x14ac:dyDescent="0.2">
      <c r="A98" s="246" t="s">
        <v>175</v>
      </c>
      <c r="B98" s="246" t="s">
        <v>174</v>
      </c>
      <c r="C98" s="247">
        <v>0</v>
      </c>
      <c r="D98" s="247">
        <v>0</v>
      </c>
      <c r="E98" s="247">
        <v>5087.5600000000004</v>
      </c>
      <c r="F98" s="247">
        <v>0</v>
      </c>
      <c r="G98" s="247">
        <v>5087.5600000000004</v>
      </c>
      <c r="H98" s="247">
        <v>0</v>
      </c>
      <c r="I98" s="247">
        <v>5087.5600000000004</v>
      </c>
      <c r="J98" s="247">
        <v>0</v>
      </c>
      <c r="K98" s="247">
        <v>5087.5600000000004</v>
      </c>
    </row>
    <row r="99" spans="1:12" x14ac:dyDescent="0.2">
      <c r="A99" s="246" t="s">
        <v>173</v>
      </c>
      <c r="B99" s="246" t="s">
        <v>172</v>
      </c>
      <c r="C99" s="247">
        <v>0</v>
      </c>
      <c r="D99" s="247">
        <v>0</v>
      </c>
      <c r="E99" s="247">
        <v>671.08</v>
      </c>
      <c r="F99" s="247">
        <v>0</v>
      </c>
      <c r="G99" s="247">
        <v>671.08</v>
      </c>
      <c r="H99" s="247">
        <v>0</v>
      </c>
      <c r="I99" s="247">
        <v>671.08</v>
      </c>
      <c r="J99" s="247">
        <v>0</v>
      </c>
      <c r="K99" s="247">
        <v>671.08</v>
      </c>
    </row>
    <row r="100" spans="1:12" x14ac:dyDescent="0.2">
      <c r="A100" s="246" t="s">
        <v>169</v>
      </c>
      <c r="B100" s="246" t="s">
        <v>168</v>
      </c>
      <c r="C100" s="247">
        <v>0</v>
      </c>
      <c r="D100" s="247">
        <v>0</v>
      </c>
      <c r="E100" s="247">
        <v>264.38</v>
      </c>
      <c r="F100" s="247">
        <v>0</v>
      </c>
      <c r="G100" s="247">
        <v>264.38</v>
      </c>
      <c r="H100" s="247">
        <v>0</v>
      </c>
      <c r="I100" s="247">
        <v>264.38</v>
      </c>
      <c r="J100" s="247">
        <v>0</v>
      </c>
      <c r="K100" s="247">
        <v>264.38</v>
      </c>
    </row>
    <row r="101" spans="1:12" x14ac:dyDescent="0.2">
      <c r="A101" s="126" t="s">
        <v>165</v>
      </c>
      <c r="B101" s="126" t="s">
        <v>164</v>
      </c>
      <c r="C101" s="123">
        <v>0</v>
      </c>
      <c r="D101" s="123">
        <v>0</v>
      </c>
      <c r="E101" s="123">
        <v>2262.29</v>
      </c>
      <c r="F101" s="123">
        <v>0</v>
      </c>
      <c r="G101" s="123">
        <v>2262.29</v>
      </c>
      <c r="H101" s="123">
        <v>0</v>
      </c>
      <c r="I101" s="123">
        <v>2262.29</v>
      </c>
      <c r="J101" s="123">
        <v>0</v>
      </c>
      <c r="K101" s="123">
        <v>2262.29</v>
      </c>
    </row>
    <row r="102" spans="1:12" x14ac:dyDescent="0.2">
      <c r="A102" s="192" t="s">
        <v>163</v>
      </c>
      <c r="B102" s="192" t="s">
        <v>162</v>
      </c>
      <c r="C102" s="193">
        <v>0</v>
      </c>
      <c r="D102" s="193">
        <v>0</v>
      </c>
      <c r="E102" s="193">
        <v>1358.79</v>
      </c>
      <c r="F102" s="193">
        <v>0</v>
      </c>
      <c r="G102" s="193">
        <v>1358.79</v>
      </c>
      <c r="H102" s="193">
        <v>0</v>
      </c>
      <c r="I102" s="193">
        <v>1358.79</v>
      </c>
      <c r="J102" s="193">
        <v>0</v>
      </c>
      <c r="K102" s="193">
        <v>1358.79</v>
      </c>
    </row>
    <row r="103" spans="1:12" x14ac:dyDescent="0.2">
      <c r="A103" s="228" t="s">
        <v>1193</v>
      </c>
      <c r="B103" s="228" t="s">
        <v>1194</v>
      </c>
      <c r="C103" s="229">
        <v>0</v>
      </c>
      <c r="D103" s="229">
        <v>0</v>
      </c>
      <c r="E103" s="229">
        <v>36</v>
      </c>
      <c r="F103" s="229">
        <v>0</v>
      </c>
      <c r="G103" s="229">
        <v>36</v>
      </c>
      <c r="H103" s="229">
        <v>0</v>
      </c>
      <c r="I103" s="229">
        <v>36</v>
      </c>
      <c r="J103" s="229">
        <v>0</v>
      </c>
      <c r="K103" s="229">
        <v>36</v>
      </c>
    </row>
    <row r="104" spans="1:12" x14ac:dyDescent="0.2">
      <c r="A104" s="228" t="s">
        <v>148</v>
      </c>
      <c r="B104" s="228" t="s">
        <v>147</v>
      </c>
      <c r="C104" s="229">
        <v>0</v>
      </c>
      <c r="D104" s="229">
        <v>0</v>
      </c>
      <c r="E104" s="229">
        <v>1375.96</v>
      </c>
      <c r="F104" s="229">
        <v>0</v>
      </c>
      <c r="G104" s="229">
        <v>1375.96</v>
      </c>
      <c r="H104" s="229">
        <v>0</v>
      </c>
      <c r="I104" s="229">
        <v>1375.96</v>
      </c>
      <c r="J104" s="229">
        <v>0</v>
      </c>
      <c r="K104" s="229">
        <v>1375.96</v>
      </c>
    </row>
    <row r="105" spans="1:12" x14ac:dyDescent="0.2">
      <c r="A105" s="153" t="s">
        <v>144</v>
      </c>
      <c r="B105" s="153" t="s">
        <v>143</v>
      </c>
      <c r="C105" s="154">
        <v>0</v>
      </c>
      <c r="D105" s="154">
        <v>0</v>
      </c>
      <c r="E105" s="154">
        <v>270.25</v>
      </c>
      <c r="F105" s="154">
        <v>0</v>
      </c>
      <c r="G105" s="154">
        <v>270.25</v>
      </c>
      <c r="H105" s="154">
        <v>0</v>
      </c>
      <c r="I105" s="154">
        <v>270.25</v>
      </c>
      <c r="J105" s="154">
        <v>0</v>
      </c>
      <c r="K105" s="154">
        <v>270.25</v>
      </c>
      <c r="L105" s="155"/>
    </row>
    <row r="106" spans="1:12" x14ac:dyDescent="0.2">
      <c r="A106" s="228" t="s">
        <v>142</v>
      </c>
      <c r="B106" s="228" t="s">
        <v>1174</v>
      </c>
      <c r="C106" s="229">
        <v>0</v>
      </c>
      <c r="D106" s="229">
        <v>0</v>
      </c>
      <c r="E106" s="229">
        <v>25350.03</v>
      </c>
      <c r="F106" s="229">
        <v>0</v>
      </c>
      <c r="G106" s="229">
        <v>25350.03</v>
      </c>
      <c r="H106" s="229">
        <v>0</v>
      </c>
      <c r="I106" s="229">
        <v>25350.03</v>
      </c>
      <c r="J106" s="229">
        <v>0</v>
      </c>
      <c r="K106" s="229">
        <v>25350.03</v>
      </c>
    </row>
    <row r="107" spans="1:12" x14ac:dyDescent="0.2">
      <c r="A107" s="228" t="s">
        <v>136</v>
      </c>
      <c r="B107" s="228" t="s">
        <v>830</v>
      </c>
      <c r="C107" s="229">
        <v>0</v>
      </c>
      <c r="D107" s="229">
        <v>0</v>
      </c>
      <c r="E107" s="229">
        <v>63335.9</v>
      </c>
      <c r="F107" s="229">
        <v>0</v>
      </c>
      <c r="G107" s="229">
        <v>63335.9</v>
      </c>
      <c r="H107" s="229">
        <v>0</v>
      </c>
      <c r="I107" s="229">
        <v>63335.9</v>
      </c>
      <c r="J107" s="229">
        <v>0</v>
      </c>
      <c r="K107" s="229">
        <v>63335.9</v>
      </c>
    </row>
    <row r="108" spans="1:12" x14ac:dyDescent="0.2">
      <c r="A108" s="228" t="s">
        <v>831</v>
      </c>
      <c r="B108" s="228" t="s">
        <v>832</v>
      </c>
      <c r="C108" s="229">
        <v>0</v>
      </c>
      <c r="D108" s="229">
        <v>0</v>
      </c>
      <c r="E108" s="229">
        <v>3.86</v>
      </c>
      <c r="F108" s="229">
        <v>0</v>
      </c>
      <c r="G108" s="229">
        <v>3.86</v>
      </c>
      <c r="H108" s="229">
        <v>0</v>
      </c>
      <c r="I108" s="229">
        <v>3.86</v>
      </c>
      <c r="J108" s="229">
        <v>0</v>
      </c>
      <c r="K108" s="229">
        <v>3.86</v>
      </c>
    </row>
    <row r="109" spans="1:12" ht="14.25" x14ac:dyDescent="0.2">
      <c r="A109" s="561" t="s">
        <v>833</v>
      </c>
      <c r="B109" s="561"/>
      <c r="C109" s="113">
        <v>0</v>
      </c>
      <c r="D109" s="113">
        <v>0</v>
      </c>
      <c r="E109" s="113">
        <v>2506879.7200000002</v>
      </c>
      <c r="F109" s="113">
        <v>0</v>
      </c>
      <c r="G109" s="113">
        <v>2506879.7200000002</v>
      </c>
      <c r="H109" s="113">
        <v>0</v>
      </c>
      <c r="I109" s="113">
        <v>2506879.7200000002</v>
      </c>
      <c r="J109" s="113">
        <v>0</v>
      </c>
      <c r="K109" s="113">
        <v>2506879.7200000002</v>
      </c>
    </row>
    <row r="110" spans="1:12" x14ac:dyDescent="0.2">
      <c r="A110" s="557"/>
      <c r="B110" s="557"/>
      <c r="C110" s="557"/>
      <c r="D110" s="557"/>
      <c r="E110" s="557"/>
      <c r="F110" s="557"/>
      <c r="G110" s="557"/>
      <c r="H110" s="557"/>
      <c r="I110" s="557"/>
      <c r="J110" s="557"/>
      <c r="K110" s="557"/>
    </row>
  </sheetData>
  <sheetProtection selectLockedCells="1" selectUnlockedCells="1"/>
  <mergeCells count="15">
    <mergeCell ref="A1:K1"/>
    <mergeCell ref="C9:D9"/>
    <mergeCell ref="E9:F9"/>
    <mergeCell ref="G9:H9"/>
    <mergeCell ref="I9:J9"/>
    <mergeCell ref="A8:K8"/>
    <mergeCell ref="A109:B109"/>
    <mergeCell ref="A110:K110"/>
    <mergeCell ref="A17:B17"/>
    <mergeCell ref="A18:K18"/>
    <mergeCell ref="A19:K19"/>
    <mergeCell ref="C20:D20"/>
    <mergeCell ref="E20:F20"/>
    <mergeCell ref="G20:H20"/>
    <mergeCell ref="I20:J20"/>
  </mergeCells>
  <pageMargins left="0.27777777777777779" right="0.27777777777777779" top="1.3444444444444446" bottom="0.66805555555555562" header="0.55694444444444446" footer="0.55694444444444446"/>
  <pageSetup paperSize="9" scale="77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31.10.2019  -   Stranica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0"/>
  <sheetViews>
    <sheetView showGridLines="0" topLeftCell="A223" zoomScaleNormal="100" workbookViewId="0">
      <selection activeCell="A242" sqref="A242:K242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6" width="13.140625" style="106" customWidth="1"/>
    <col min="7" max="7" width="15.85546875" style="106" bestFit="1" customWidth="1"/>
    <col min="8" max="9" width="14.85546875" style="106" bestFit="1" customWidth="1"/>
    <col min="10" max="10" width="15.42578125" style="106" bestFit="1" customWidth="1"/>
    <col min="11" max="11" width="13.7109375" style="106" bestFit="1" customWidth="1"/>
    <col min="12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327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327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327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327" t="s">
        <v>1223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327" t="s">
        <v>1225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x14ac:dyDescent="0.2">
      <c r="A7" s="559" t="s">
        <v>771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12.75" customHeight="1" x14ac:dyDescent="0.2">
      <c r="A8" s="328" t="s">
        <v>772</v>
      </c>
      <c r="B8" s="328" t="s">
        <v>773</v>
      </c>
      <c r="C8" s="560" t="s">
        <v>774</v>
      </c>
      <c r="D8" s="560"/>
      <c r="E8" s="560" t="s">
        <v>775</v>
      </c>
      <c r="F8" s="560"/>
      <c r="G8" s="560" t="s">
        <v>776</v>
      </c>
      <c r="H8" s="560"/>
      <c r="I8" s="560" t="s">
        <v>777</v>
      </c>
      <c r="J8" s="560"/>
      <c r="K8" s="328" t="s">
        <v>778</v>
      </c>
    </row>
    <row r="9" spans="1:11" x14ac:dyDescent="0.2">
      <c r="A9" s="111" t="s">
        <v>868</v>
      </c>
      <c r="B9" s="111" t="s">
        <v>869</v>
      </c>
      <c r="C9" s="112">
        <v>9007.26</v>
      </c>
      <c r="D9" s="112">
        <v>0</v>
      </c>
      <c r="E9" s="112">
        <v>0</v>
      </c>
      <c r="F9" s="112">
        <v>0</v>
      </c>
      <c r="G9" s="112">
        <v>9007.26</v>
      </c>
      <c r="H9" s="112">
        <v>0</v>
      </c>
      <c r="I9" s="112">
        <v>9007.26</v>
      </c>
      <c r="J9" s="112">
        <v>0</v>
      </c>
      <c r="K9" s="112">
        <v>9007.26</v>
      </c>
    </row>
    <row r="10" spans="1:11" x14ac:dyDescent="0.2">
      <c r="A10" s="111" t="s">
        <v>870</v>
      </c>
      <c r="B10" s="111" t="s">
        <v>871</v>
      </c>
      <c r="C10" s="112">
        <v>264584.46999999997</v>
      </c>
      <c r="D10" s="112">
        <v>0</v>
      </c>
      <c r="E10" s="112">
        <v>2056.25</v>
      </c>
      <c r="F10" s="112">
        <v>0</v>
      </c>
      <c r="G10" s="112">
        <v>266640.71999999997</v>
      </c>
      <c r="H10" s="112">
        <v>0</v>
      </c>
      <c r="I10" s="112">
        <v>266640.71999999997</v>
      </c>
      <c r="J10" s="112">
        <v>0</v>
      </c>
      <c r="K10" s="112">
        <v>266640.71999999997</v>
      </c>
    </row>
    <row r="11" spans="1:11" x14ac:dyDescent="0.2">
      <c r="A11" s="111" t="s">
        <v>872</v>
      </c>
      <c r="B11" s="111" t="s">
        <v>873</v>
      </c>
      <c r="C11" s="112">
        <v>0</v>
      </c>
      <c r="D11" s="112">
        <v>240868.97</v>
      </c>
      <c r="E11" s="112">
        <v>0</v>
      </c>
      <c r="F11" s="112">
        <v>0</v>
      </c>
      <c r="G11" s="112">
        <v>0</v>
      </c>
      <c r="H11" s="112">
        <v>240868.97</v>
      </c>
      <c r="I11" s="112">
        <v>0</v>
      </c>
      <c r="J11" s="112">
        <v>240868.97</v>
      </c>
      <c r="K11" s="112">
        <v>-240868.97</v>
      </c>
    </row>
    <row r="12" spans="1:11" x14ac:dyDescent="0.2">
      <c r="A12" s="111" t="s">
        <v>874</v>
      </c>
      <c r="B12" s="111" t="s">
        <v>875</v>
      </c>
      <c r="C12" s="112">
        <v>2814000</v>
      </c>
      <c r="D12" s="112">
        <v>0</v>
      </c>
      <c r="E12" s="112">
        <v>32660</v>
      </c>
      <c r="F12" s="112">
        <v>0</v>
      </c>
      <c r="G12" s="112">
        <v>2846660</v>
      </c>
      <c r="H12" s="112">
        <v>0</v>
      </c>
      <c r="I12" s="112">
        <v>2846660</v>
      </c>
      <c r="J12" s="112">
        <v>0</v>
      </c>
      <c r="K12" s="112">
        <v>2846660</v>
      </c>
    </row>
    <row r="13" spans="1:11" x14ac:dyDescent="0.2">
      <c r="A13" s="111" t="s">
        <v>876</v>
      </c>
      <c r="B13" s="111" t="s">
        <v>15</v>
      </c>
      <c r="C13" s="112">
        <v>16168.75</v>
      </c>
      <c r="D13" s="112">
        <v>0</v>
      </c>
      <c r="E13" s="112">
        <v>0</v>
      </c>
      <c r="F13" s="112">
        <v>0</v>
      </c>
      <c r="G13" s="112">
        <v>16168.75</v>
      </c>
      <c r="H13" s="112">
        <v>0</v>
      </c>
      <c r="I13" s="112">
        <v>16168.75</v>
      </c>
      <c r="J13" s="112">
        <v>0</v>
      </c>
      <c r="K13" s="112">
        <v>16168.75</v>
      </c>
    </row>
    <row r="14" spans="1:11" x14ac:dyDescent="0.2">
      <c r="A14" s="111" t="s">
        <v>877</v>
      </c>
      <c r="B14" s="111" t="s">
        <v>878</v>
      </c>
      <c r="C14" s="112">
        <v>990213.4</v>
      </c>
      <c r="D14" s="112">
        <v>0</v>
      </c>
      <c r="E14" s="112">
        <v>11018.75</v>
      </c>
      <c r="F14" s="112">
        <v>0</v>
      </c>
      <c r="G14" s="112">
        <v>1001232.15</v>
      </c>
      <c r="H14" s="112">
        <v>0</v>
      </c>
      <c r="I14" s="112">
        <v>1001232.15</v>
      </c>
      <c r="J14" s="112">
        <v>0</v>
      </c>
      <c r="K14" s="112">
        <v>1001232.15</v>
      </c>
    </row>
    <row r="15" spans="1:11" x14ac:dyDescent="0.2">
      <c r="A15" s="111" t="s">
        <v>879</v>
      </c>
      <c r="B15" s="111" t="s">
        <v>880</v>
      </c>
      <c r="C15" s="112">
        <v>4273</v>
      </c>
      <c r="D15" s="112">
        <v>0</v>
      </c>
      <c r="E15" s="112">
        <v>0</v>
      </c>
      <c r="F15" s="112">
        <v>0</v>
      </c>
      <c r="G15" s="112">
        <v>4273</v>
      </c>
      <c r="H15" s="112">
        <v>0</v>
      </c>
      <c r="I15" s="112">
        <v>4273</v>
      </c>
      <c r="J15" s="112">
        <v>0</v>
      </c>
      <c r="K15" s="112">
        <v>4273</v>
      </c>
    </row>
    <row r="16" spans="1:11" x14ac:dyDescent="0.2">
      <c r="A16" s="111" t="s">
        <v>881</v>
      </c>
      <c r="B16" s="111" t="s">
        <v>882</v>
      </c>
      <c r="C16" s="112">
        <v>55340.1</v>
      </c>
      <c r="D16" s="112">
        <v>0</v>
      </c>
      <c r="E16" s="112">
        <v>0</v>
      </c>
      <c r="F16" s="112">
        <v>0</v>
      </c>
      <c r="G16" s="112">
        <v>55340.1</v>
      </c>
      <c r="H16" s="112">
        <v>0</v>
      </c>
      <c r="I16" s="112">
        <v>55340.1</v>
      </c>
      <c r="J16" s="112">
        <v>0</v>
      </c>
      <c r="K16" s="112">
        <v>55340.1</v>
      </c>
    </row>
    <row r="17" spans="1:11" x14ac:dyDescent="0.2">
      <c r="A17" s="111" t="s">
        <v>883</v>
      </c>
      <c r="B17" s="111" t="s">
        <v>884</v>
      </c>
      <c r="C17" s="112">
        <v>901145.71</v>
      </c>
      <c r="D17" s="112">
        <v>0</v>
      </c>
      <c r="E17" s="112">
        <v>3650</v>
      </c>
      <c r="F17" s="112">
        <v>0</v>
      </c>
      <c r="G17" s="112">
        <v>904795.71</v>
      </c>
      <c r="H17" s="112">
        <v>0</v>
      </c>
      <c r="I17" s="112">
        <v>904795.71</v>
      </c>
      <c r="J17" s="112">
        <v>0</v>
      </c>
      <c r="K17" s="112">
        <v>904795.71</v>
      </c>
    </row>
    <row r="18" spans="1:11" x14ac:dyDescent="0.2">
      <c r="A18" s="111" t="s">
        <v>885</v>
      </c>
      <c r="B18" s="111" t="s">
        <v>886</v>
      </c>
      <c r="C18" s="112">
        <v>1451362.4</v>
      </c>
      <c r="D18" s="112">
        <v>0</v>
      </c>
      <c r="E18" s="112">
        <v>0</v>
      </c>
      <c r="F18" s="112">
        <v>0</v>
      </c>
      <c r="G18" s="112">
        <v>1451362.4</v>
      </c>
      <c r="H18" s="112">
        <v>0</v>
      </c>
      <c r="I18" s="112">
        <v>1451362.4</v>
      </c>
      <c r="J18" s="112">
        <v>0</v>
      </c>
      <c r="K18" s="112">
        <v>1451362.4</v>
      </c>
    </row>
    <row r="19" spans="1:11" x14ac:dyDescent="0.2">
      <c r="A19" s="111" t="s">
        <v>887</v>
      </c>
      <c r="B19" s="111" t="s">
        <v>888</v>
      </c>
      <c r="C19" s="112">
        <v>121274.23</v>
      </c>
      <c r="D19" s="112">
        <v>0</v>
      </c>
      <c r="E19" s="112">
        <v>0</v>
      </c>
      <c r="F19" s="112">
        <v>0</v>
      </c>
      <c r="G19" s="112">
        <v>121274.23</v>
      </c>
      <c r="H19" s="112">
        <v>0</v>
      </c>
      <c r="I19" s="112">
        <v>121274.23</v>
      </c>
      <c r="J19" s="112">
        <v>0</v>
      </c>
      <c r="K19" s="112">
        <v>121274.23</v>
      </c>
    </row>
    <row r="20" spans="1:11" x14ac:dyDescent="0.2">
      <c r="A20" s="111" t="s">
        <v>889</v>
      </c>
      <c r="B20" s="111" t="s">
        <v>890</v>
      </c>
      <c r="C20" s="112">
        <v>11244</v>
      </c>
      <c r="D20" s="112">
        <v>0</v>
      </c>
      <c r="E20" s="112">
        <v>0</v>
      </c>
      <c r="F20" s="112">
        <v>0</v>
      </c>
      <c r="G20" s="112">
        <v>11244</v>
      </c>
      <c r="H20" s="112">
        <v>0</v>
      </c>
      <c r="I20" s="112">
        <v>11244</v>
      </c>
      <c r="J20" s="112">
        <v>0</v>
      </c>
      <c r="K20" s="112">
        <v>11244</v>
      </c>
    </row>
    <row r="21" spans="1:11" x14ac:dyDescent="0.2">
      <c r="A21" s="111" t="s">
        <v>891</v>
      </c>
      <c r="B21" s="111" t="s">
        <v>892</v>
      </c>
      <c r="C21" s="112">
        <v>804.53</v>
      </c>
      <c r="D21" s="112">
        <v>0</v>
      </c>
      <c r="E21" s="112">
        <v>0</v>
      </c>
      <c r="F21" s="112">
        <v>0</v>
      </c>
      <c r="G21" s="112">
        <v>804.53</v>
      </c>
      <c r="H21" s="112">
        <v>0</v>
      </c>
      <c r="I21" s="112">
        <v>804.53</v>
      </c>
      <c r="J21" s="112">
        <v>0</v>
      </c>
      <c r="K21" s="112">
        <v>804.53</v>
      </c>
    </row>
    <row r="22" spans="1:11" x14ac:dyDescent="0.2">
      <c r="A22" s="111" t="s">
        <v>893</v>
      </c>
      <c r="B22" s="111" t="s">
        <v>894</v>
      </c>
      <c r="C22" s="112">
        <v>275421.37</v>
      </c>
      <c r="D22" s="112">
        <v>0</v>
      </c>
      <c r="E22" s="112">
        <v>0</v>
      </c>
      <c r="F22" s="112">
        <v>0</v>
      </c>
      <c r="G22" s="112">
        <v>275421.37</v>
      </c>
      <c r="H22" s="112">
        <v>0</v>
      </c>
      <c r="I22" s="112">
        <v>275421.37</v>
      </c>
      <c r="J22" s="112">
        <v>0</v>
      </c>
      <c r="K22" s="112">
        <v>275421.37</v>
      </c>
    </row>
    <row r="23" spans="1:11" x14ac:dyDescent="0.2">
      <c r="A23" s="111" t="s">
        <v>895</v>
      </c>
      <c r="B23" s="111" t="s">
        <v>896</v>
      </c>
      <c r="C23" s="112">
        <v>287336.89</v>
      </c>
      <c r="D23" s="112">
        <v>0</v>
      </c>
      <c r="E23" s="112">
        <v>0</v>
      </c>
      <c r="F23" s="112">
        <v>0</v>
      </c>
      <c r="G23" s="112">
        <v>287336.89</v>
      </c>
      <c r="H23" s="112">
        <v>0</v>
      </c>
      <c r="I23" s="112">
        <v>287336.89</v>
      </c>
      <c r="J23" s="112">
        <v>0</v>
      </c>
      <c r="K23" s="112">
        <v>287336.89</v>
      </c>
    </row>
    <row r="24" spans="1:11" x14ac:dyDescent="0.2">
      <c r="A24" s="111" t="s">
        <v>897</v>
      </c>
      <c r="B24" s="111" t="s">
        <v>898</v>
      </c>
      <c r="C24" s="112">
        <v>11243.05</v>
      </c>
      <c r="D24" s="112">
        <v>0</v>
      </c>
      <c r="E24" s="112">
        <v>0</v>
      </c>
      <c r="F24" s="112">
        <v>0</v>
      </c>
      <c r="G24" s="112">
        <v>11243.05</v>
      </c>
      <c r="H24" s="112">
        <v>0</v>
      </c>
      <c r="I24" s="112">
        <v>11243.05</v>
      </c>
      <c r="J24" s="112">
        <v>0</v>
      </c>
      <c r="K24" s="112">
        <v>11243.05</v>
      </c>
    </row>
    <row r="25" spans="1:11" x14ac:dyDescent="0.2">
      <c r="A25" s="111" t="s">
        <v>899</v>
      </c>
      <c r="B25" s="111" t="s">
        <v>900</v>
      </c>
      <c r="C25" s="112">
        <v>500155.35</v>
      </c>
      <c r="D25" s="112">
        <v>0</v>
      </c>
      <c r="E25" s="112">
        <v>0</v>
      </c>
      <c r="F25" s="112">
        <v>0</v>
      </c>
      <c r="G25" s="112">
        <v>500155.35</v>
      </c>
      <c r="H25" s="112">
        <v>0</v>
      </c>
      <c r="I25" s="112">
        <v>500155.35</v>
      </c>
      <c r="J25" s="112">
        <v>0</v>
      </c>
      <c r="K25" s="112">
        <v>500155.35</v>
      </c>
    </row>
    <row r="26" spans="1:11" x14ac:dyDescent="0.2">
      <c r="A26" s="111" t="s">
        <v>901</v>
      </c>
      <c r="B26" s="111" t="s">
        <v>120</v>
      </c>
      <c r="C26" s="112">
        <v>1612974.39</v>
      </c>
      <c r="D26" s="112">
        <v>0</v>
      </c>
      <c r="E26" s="112">
        <v>0</v>
      </c>
      <c r="F26" s="112">
        <v>0</v>
      </c>
      <c r="G26" s="112">
        <v>1612974.39</v>
      </c>
      <c r="H26" s="112">
        <v>0</v>
      </c>
      <c r="I26" s="112">
        <v>1612974.39</v>
      </c>
      <c r="J26" s="112">
        <v>0</v>
      </c>
      <c r="K26" s="112">
        <v>1612974.39</v>
      </c>
    </row>
    <row r="27" spans="1:11" x14ac:dyDescent="0.2">
      <c r="A27" s="111" t="s">
        <v>902</v>
      </c>
      <c r="B27" s="111" t="s">
        <v>903</v>
      </c>
      <c r="C27" s="112">
        <v>0</v>
      </c>
      <c r="D27" s="112">
        <v>625110</v>
      </c>
      <c r="E27" s="112">
        <v>0</v>
      </c>
      <c r="F27" s="112">
        <v>0</v>
      </c>
      <c r="G27" s="112">
        <v>0</v>
      </c>
      <c r="H27" s="112">
        <v>625110</v>
      </c>
      <c r="I27" s="112">
        <v>0</v>
      </c>
      <c r="J27" s="112">
        <v>625110</v>
      </c>
      <c r="K27" s="112">
        <v>-625110</v>
      </c>
    </row>
    <row r="28" spans="1:11" x14ac:dyDescent="0.2">
      <c r="A28" s="111" t="s">
        <v>904</v>
      </c>
      <c r="B28" s="111" t="s">
        <v>905</v>
      </c>
      <c r="C28" s="112">
        <v>0</v>
      </c>
      <c r="D28" s="112">
        <v>3815059.18</v>
      </c>
      <c r="E28" s="112">
        <v>0</v>
      </c>
      <c r="F28" s="112">
        <v>0</v>
      </c>
      <c r="G28" s="112">
        <v>0</v>
      </c>
      <c r="H28" s="112">
        <v>3815059.18</v>
      </c>
      <c r="I28" s="112">
        <v>0</v>
      </c>
      <c r="J28" s="112">
        <v>3815059.18</v>
      </c>
      <c r="K28" s="112">
        <v>-3815059.18</v>
      </c>
    </row>
    <row r="29" spans="1:11" x14ac:dyDescent="0.2">
      <c r="A29" s="111" t="s">
        <v>906</v>
      </c>
      <c r="B29" s="111" t="s">
        <v>907</v>
      </c>
      <c r="C29" s="112">
        <v>0</v>
      </c>
      <c r="D29" s="112">
        <v>1603986.12</v>
      </c>
      <c r="E29" s="112">
        <v>0</v>
      </c>
      <c r="F29" s="112">
        <v>0</v>
      </c>
      <c r="G29" s="112">
        <v>0</v>
      </c>
      <c r="H29" s="112">
        <v>1603986.12</v>
      </c>
      <c r="I29" s="112">
        <v>0</v>
      </c>
      <c r="J29" s="112">
        <v>1603986.12</v>
      </c>
      <c r="K29" s="112">
        <v>-1603986.12</v>
      </c>
    </row>
    <row r="30" spans="1:11" x14ac:dyDescent="0.2">
      <c r="A30" s="111" t="s">
        <v>908</v>
      </c>
      <c r="B30" s="111" t="s">
        <v>909</v>
      </c>
      <c r="C30" s="112">
        <v>81589.39</v>
      </c>
      <c r="D30" s="112">
        <v>0</v>
      </c>
      <c r="E30" s="112">
        <v>5112.2299999999996</v>
      </c>
      <c r="F30" s="112">
        <v>0</v>
      </c>
      <c r="G30" s="112">
        <v>86701.62</v>
      </c>
      <c r="H30" s="112">
        <v>0</v>
      </c>
      <c r="I30" s="112">
        <v>86701.62</v>
      </c>
      <c r="J30" s="112">
        <v>0</v>
      </c>
      <c r="K30" s="112">
        <v>86701.62</v>
      </c>
    </row>
    <row r="31" spans="1:11" x14ac:dyDescent="0.2">
      <c r="A31" s="111" t="s">
        <v>910</v>
      </c>
      <c r="B31" s="111" t="s">
        <v>911</v>
      </c>
      <c r="C31" s="112">
        <v>0</v>
      </c>
      <c r="D31" s="112">
        <v>81589.39</v>
      </c>
      <c r="E31" s="112">
        <v>0</v>
      </c>
      <c r="F31" s="112">
        <v>5112.2299999999996</v>
      </c>
      <c r="G31" s="112">
        <v>0</v>
      </c>
      <c r="H31" s="112">
        <v>86701.62</v>
      </c>
      <c r="I31" s="112">
        <v>0</v>
      </c>
      <c r="J31" s="112">
        <v>86701.62</v>
      </c>
      <c r="K31" s="112">
        <v>-86701.62</v>
      </c>
    </row>
    <row r="32" spans="1:11" x14ac:dyDescent="0.2">
      <c r="A32" s="111" t="s">
        <v>912</v>
      </c>
      <c r="B32" s="111" t="s">
        <v>913</v>
      </c>
      <c r="C32" s="112">
        <v>644519.74</v>
      </c>
      <c r="D32" s="112">
        <v>0</v>
      </c>
      <c r="E32" s="112">
        <v>0</v>
      </c>
      <c r="F32" s="112">
        <v>0</v>
      </c>
      <c r="G32" s="112">
        <v>644519.74</v>
      </c>
      <c r="H32" s="112">
        <v>0</v>
      </c>
      <c r="I32" s="112">
        <v>644519.74</v>
      </c>
      <c r="J32" s="112">
        <v>0</v>
      </c>
      <c r="K32" s="112">
        <v>644519.74</v>
      </c>
    </row>
    <row r="33" spans="1:11" ht="14.25" x14ac:dyDescent="0.2">
      <c r="A33" s="561" t="s">
        <v>1176</v>
      </c>
      <c r="B33" s="561"/>
      <c r="C33" s="113">
        <v>10052658.029999999</v>
      </c>
      <c r="D33" s="113">
        <v>6366613.6600000001</v>
      </c>
      <c r="E33" s="113">
        <v>54497.23</v>
      </c>
      <c r="F33" s="113">
        <v>5112.2299999999996</v>
      </c>
      <c r="G33" s="113">
        <v>10107155.26</v>
      </c>
      <c r="H33" s="113">
        <v>6371725.8899999997</v>
      </c>
      <c r="I33" s="113">
        <v>10107155.26</v>
      </c>
      <c r="J33" s="113">
        <v>6371725.8899999997</v>
      </c>
      <c r="K33" s="113">
        <v>3735429.37</v>
      </c>
    </row>
    <row r="34" spans="1:11" x14ac:dyDescent="0.2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</row>
    <row r="35" spans="1:11" x14ac:dyDescent="0.2">
      <c r="A35" s="559" t="s">
        <v>771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</row>
    <row r="36" spans="1:11" ht="12.75" customHeight="1" x14ac:dyDescent="0.2">
      <c r="A36" s="328" t="s">
        <v>772</v>
      </c>
      <c r="B36" s="328" t="s">
        <v>773</v>
      </c>
      <c r="C36" s="560" t="s">
        <v>774</v>
      </c>
      <c r="D36" s="560"/>
      <c r="E36" s="560" t="s">
        <v>775</v>
      </c>
      <c r="F36" s="560"/>
      <c r="G36" s="560" t="s">
        <v>776</v>
      </c>
      <c r="H36" s="560"/>
      <c r="I36" s="560" t="s">
        <v>777</v>
      </c>
      <c r="J36" s="560"/>
      <c r="K36" s="328" t="s">
        <v>778</v>
      </c>
    </row>
    <row r="37" spans="1:11" x14ac:dyDescent="0.2">
      <c r="A37" s="111" t="s">
        <v>915</v>
      </c>
      <c r="B37" s="111" t="s">
        <v>916</v>
      </c>
      <c r="C37" s="112">
        <v>133052260.3</v>
      </c>
      <c r="D37" s="112">
        <v>0</v>
      </c>
      <c r="E37" s="112">
        <v>4362233695.1999998</v>
      </c>
      <c r="F37" s="112">
        <v>3615855505.6900001</v>
      </c>
      <c r="G37" s="112">
        <v>4495285955.5</v>
      </c>
      <c r="H37" s="112">
        <v>3615855505.6900001</v>
      </c>
      <c r="I37" s="112">
        <v>879430449.80999994</v>
      </c>
      <c r="J37" s="112">
        <v>0</v>
      </c>
      <c r="K37" s="112">
        <v>879430449.80999994</v>
      </c>
    </row>
    <row r="38" spans="1:11" x14ac:dyDescent="0.2">
      <c r="A38" s="111" t="s">
        <v>917</v>
      </c>
      <c r="B38" s="111" t="s">
        <v>918</v>
      </c>
      <c r="C38" s="112">
        <v>66544.33</v>
      </c>
      <c r="D38" s="112">
        <v>0</v>
      </c>
      <c r="E38" s="112">
        <v>0</v>
      </c>
      <c r="F38" s="112">
        <v>0</v>
      </c>
      <c r="G38" s="112">
        <v>66544.33</v>
      </c>
      <c r="H38" s="112">
        <v>0</v>
      </c>
      <c r="I38" s="112">
        <v>66544.33</v>
      </c>
      <c r="J38" s="112">
        <v>0</v>
      </c>
      <c r="K38" s="112">
        <v>66544.33</v>
      </c>
    </row>
    <row r="39" spans="1:11" x14ac:dyDescent="0.2">
      <c r="A39" s="111" t="s">
        <v>919</v>
      </c>
      <c r="B39" s="111" t="s">
        <v>920</v>
      </c>
      <c r="C39" s="112">
        <v>240021.53</v>
      </c>
      <c r="D39" s="112">
        <v>0</v>
      </c>
      <c r="E39" s="112">
        <v>0</v>
      </c>
      <c r="F39" s="112">
        <v>0</v>
      </c>
      <c r="G39" s="112">
        <v>240021.53</v>
      </c>
      <c r="H39" s="112">
        <v>0</v>
      </c>
      <c r="I39" s="112">
        <v>240021.53</v>
      </c>
      <c r="J39" s="112">
        <v>0</v>
      </c>
      <c r="K39" s="112">
        <v>240021.53</v>
      </c>
    </row>
    <row r="40" spans="1:11" x14ac:dyDescent="0.2">
      <c r="A40" s="111" t="s">
        <v>921</v>
      </c>
      <c r="B40" s="111" t="s">
        <v>922</v>
      </c>
      <c r="C40" s="112">
        <v>177999.67</v>
      </c>
      <c r="D40" s="112">
        <v>0</v>
      </c>
      <c r="E40" s="112">
        <v>0</v>
      </c>
      <c r="F40" s="112">
        <v>0</v>
      </c>
      <c r="G40" s="112">
        <v>177999.67</v>
      </c>
      <c r="H40" s="112">
        <v>0</v>
      </c>
      <c r="I40" s="112">
        <v>177999.67</v>
      </c>
      <c r="J40" s="112">
        <v>0</v>
      </c>
      <c r="K40" s="112">
        <v>177999.67</v>
      </c>
    </row>
    <row r="41" spans="1:11" x14ac:dyDescent="0.2">
      <c r="A41" s="111" t="s">
        <v>923</v>
      </c>
      <c r="B41" s="111" t="s">
        <v>924</v>
      </c>
      <c r="C41" s="112">
        <v>2222915.59</v>
      </c>
      <c r="D41" s="112">
        <v>0</v>
      </c>
      <c r="E41" s="112">
        <v>0</v>
      </c>
      <c r="F41" s="112">
        <v>808186.12</v>
      </c>
      <c r="G41" s="112">
        <v>2222915.59</v>
      </c>
      <c r="H41" s="112">
        <v>808186.12</v>
      </c>
      <c r="I41" s="112">
        <v>1414729.47</v>
      </c>
      <c r="J41" s="112">
        <v>0</v>
      </c>
      <c r="K41" s="112">
        <v>1414729.47</v>
      </c>
    </row>
    <row r="42" spans="1:11" x14ac:dyDescent="0.2">
      <c r="A42" s="111" t="s">
        <v>925</v>
      </c>
      <c r="B42" s="111" t="s">
        <v>926</v>
      </c>
      <c r="C42" s="112">
        <v>196.54</v>
      </c>
      <c r="D42" s="112">
        <v>0</v>
      </c>
      <c r="E42" s="112">
        <v>0</v>
      </c>
      <c r="F42" s="112">
        <v>0</v>
      </c>
      <c r="G42" s="112">
        <v>196.54</v>
      </c>
      <c r="H42" s="112">
        <v>0</v>
      </c>
      <c r="I42" s="112">
        <v>196.54</v>
      </c>
      <c r="J42" s="112">
        <v>0</v>
      </c>
      <c r="K42" s="112">
        <v>196.54</v>
      </c>
    </row>
    <row r="43" spans="1:11" x14ac:dyDescent="0.2">
      <c r="A43" s="111" t="s">
        <v>927</v>
      </c>
      <c r="B43" s="111" t="s">
        <v>928</v>
      </c>
      <c r="C43" s="112">
        <v>400701.88</v>
      </c>
      <c r="D43" s="112">
        <v>0</v>
      </c>
      <c r="E43" s="112">
        <v>7902556.9299999997</v>
      </c>
      <c r="F43" s="112">
        <v>8154098.21</v>
      </c>
      <c r="G43" s="112">
        <v>8303258.8099999996</v>
      </c>
      <c r="H43" s="112">
        <v>8154098.21</v>
      </c>
      <c r="I43" s="112">
        <v>149160.6</v>
      </c>
      <c r="J43" s="112">
        <v>0</v>
      </c>
      <c r="K43" s="112">
        <v>149160.6</v>
      </c>
    </row>
    <row r="44" spans="1:11" x14ac:dyDescent="0.2">
      <c r="A44" s="111" t="s">
        <v>929</v>
      </c>
      <c r="B44" s="111" t="s">
        <v>930</v>
      </c>
      <c r="C44" s="112">
        <v>6821896.6900000004</v>
      </c>
      <c r="D44" s="112">
        <v>0</v>
      </c>
      <c r="E44" s="112">
        <v>28543688</v>
      </c>
      <c r="F44" s="112">
        <v>6851091.5300000003</v>
      </c>
      <c r="G44" s="112">
        <v>35365584.689999998</v>
      </c>
      <c r="H44" s="112">
        <v>6851091.5300000003</v>
      </c>
      <c r="I44" s="112">
        <v>28514493.16</v>
      </c>
      <c r="J44" s="112">
        <v>0</v>
      </c>
      <c r="K44" s="112">
        <v>28514493.16</v>
      </c>
    </row>
    <row r="45" spans="1:11" x14ac:dyDescent="0.2">
      <c r="A45" s="111" t="s">
        <v>931</v>
      </c>
      <c r="B45" s="111" t="s">
        <v>932</v>
      </c>
      <c r="C45" s="112">
        <v>15195251.09</v>
      </c>
      <c r="D45" s="112">
        <v>0</v>
      </c>
      <c r="E45" s="112">
        <v>24244.47</v>
      </c>
      <c r="F45" s="112">
        <v>218122.39</v>
      </c>
      <c r="G45" s="112">
        <v>15219495.560000001</v>
      </c>
      <c r="H45" s="112">
        <v>218122.39</v>
      </c>
      <c r="I45" s="112">
        <v>15001373.17</v>
      </c>
      <c r="J45" s="112">
        <v>0</v>
      </c>
      <c r="K45" s="112">
        <v>15001373.17</v>
      </c>
    </row>
    <row r="46" spans="1:11" x14ac:dyDescent="0.2">
      <c r="A46" s="111" t="s">
        <v>933</v>
      </c>
      <c r="B46" s="111" t="s">
        <v>934</v>
      </c>
      <c r="C46" s="112">
        <v>0</v>
      </c>
      <c r="D46" s="112">
        <v>0</v>
      </c>
      <c r="E46" s="112">
        <v>3275.06</v>
      </c>
      <c r="F46" s="112">
        <v>3275.06</v>
      </c>
      <c r="G46" s="112">
        <v>3275.06</v>
      </c>
      <c r="H46" s="112">
        <v>3275.06</v>
      </c>
      <c r="I46" s="112">
        <v>0</v>
      </c>
      <c r="J46" s="112">
        <v>0</v>
      </c>
      <c r="K46" s="112">
        <v>0</v>
      </c>
    </row>
    <row r="47" spans="1:11" x14ac:dyDescent="0.2">
      <c r="A47" s="111" t="s">
        <v>1202</v>
      </c>
      <c r="B47" s="111" t="s">
        <v>1203</v>
      </c>
      <c r="C47" s="112">
        <v>0</v>
      </c>
      <c r="D47" s="112">
        <v>0</v>
      </c>
      <c r="E47" s="112">
        <v>118766.95</v>
      </c>
      <c r="F47" s="112">
        <v>118619.54</v>
      </c>
      <c r="G47" s="112">
        <v>118766.95</v>
      </c>
      <c r="H47" s="112">
        <v>118619.54</v>
      </c>
      <c r="I47" s="112">
        <v>147.41</v>
      </c>
      <c r="J47" s="112">
        <v>0</v>
      </c>
      <c r="K47" s="112">
        <v>147.41</v>
      </c>
    </row>
    <row r="48" spans="1:11" x14ac:dyDescent="0.2">
      <c r="A48" s="111" t="s">
        <v>935</v>
      </c>
      <c r="B48" s="111" t="s">
        <v>936</v>
      </c>
      <c r="C48" s="112">
        <v>578310.56999999995</v>
      </c>
      <c r="D48" s="112">
        <v>0</v>
      </c>
      <c r="E48" s="112">
        <v>0</v>
      </c>
      <c r="F48" s="112">
        <v>0</v>
      </c>
      <c r="G48" s="112">
        <v>578310.56999999995</v>
      </c>
      <c r="H48" s="112">
        <v>0</v>
      </c>
      <c r="I48" s="112">
        <v>578310.56999999995</v>
      </c>
      <c r="J48" s="112">
        <v>0</v>
      </c>
      <c r="K48" s="112">
        <v>578310.56999999995</v>
      </c>
    </row>
    <row r="49" spans="1:11" x14ac:dyDescent="0.2">
      <c r="A49" s="111" t="s">
        <v>937</v>
      </c>
      <c r="B49" s="111" t="s">
        <v>938</v>
      </c>
      <c r="C49" s="112">
        <v>0</v>
      </c>
      <c r="D49" s="112">
        <v>0</v>
      </c>
      <c r="E49" s="112">
        <v>151361867.21000001</v>
      </c>
      <c r="F49" s="112">
        <v>0</v>
      </c>
      <c r="G49" s="112">
        <v>151361867.21000001</v>
      </c>
      <c r="H49" s="112">
        <v>0</v>
      </c>
      <c r="I49" s="112">
        <v>151361867.21000001</v>
      </c>
      <c r="J49" s="112">
        <v>0</v>
      </c>
      <c r="K49" s="112">
        <v>151361867.21000001</v>
      </c>
    </row>
    <row r="50" spans="1:11" x14ac:dyDescent="0.2">
      <c r="A50" s="111" t="s">
        <v>939</v>
      </c>
      <c r="B50" s="111" t="s">
        <v>940</v>
      </c>
      <c r="C50" s="112">
        <v>0</v>
      </c>
      <c r="D50" s="112">
        <v>0</v>
      </c>
      <c r="E50" s="112">
        <v>3605132</v>
      </c>
      <c r="F50" s="112">
        <v>3605132</v>
      </c>
      <c r="G50" s="112">
        <v>3605132</v>
      </c>
      <c r="H50" s="112">
        <v>3605132</v>
      </c>
      <c r="I50" s="112">
        <v>0</v>
      </c>
      <c r="J50" s="112">
        <v>0</v>
      </c>
      <c r="K50" s="112">
        <v>0</v>
      </c>
    </row>
    <row r="51" spans="1:11" x14ac:dyDescent="0.2">
      <c r="A51" s="111" t="s">
        <v>941</v>
      </c>
      <c r="B51" s="111" t="s">
        <v>942</v>
      </c>
      <c r="C51" s="112">
        <v>0</v>
      </c>
      <c r="D51" s="112">
        <v>0</v>
      </c>
      <c r="E51" s="112">
        <v>128641.86</v>
      </c>
      <c r="F51" s="112">
        <v>128641.86</v>
      </c>
      <c r="G51" s="112">
        <v>128641.86</v>
      </c>
      <c r="H51" s="112">
        <v>128641.86</v>
      </c>
      <c r="I51" s="112">
        <v>0</v>
      </c>
      <c r="J51" s="112">
        <v>0</v>
      </c>
      <c r="K51" s="112">
        <v>0</v>
      </c>
    </row>
    <row r="52" spans="1:11" x14ac:dyDescent="0.2">
      <c r="A52" s="111" t="s">
        <v>943</v>
      </c>
      <c r="B52" s="111" t="s">
        <v>944</v>
      </c>
      <c r="C52" s="112">
        <v>2176732</v>
      </c>
      <c r="D52" s="112">
        <v>0</v>
      </c>
      <c r="E52" s="112">
        <v>3665423.8</v>
      </c>
      <c r="F52" s="112">
        <v>3172241.35</v>
      </c>
      <c r="G52" s="112">
        <v>5842155.7999999998</v>
      </c>
      <c r="H52" s="112">
        <v>3172241.35</v>
      </c>
      <c r="I52" s="112">
        <v>2669914.4500000002</v>
      </c>
      <c r="J52" s="112">
        <v>0</v>
      </c>
      <c r="K52" s="112">
        <v>2669914.4500000002</v>
      </c>
    </row>
    <row r="53" spans="1:11" x14ac:dyDescent="0.2">
      <c r="A53" s="111" t="s">
        <v>945</v>
      </c>
      <c r="B53" s="111" t="s">
        <v>946</v>
      </c>
      <c r="C53" s="112">
        <v>13142.04</v>
      </c>
      <c r="D53" s="112">
        <v>0</v>
      </c>
      <c r="E53" s="112">
        <v>26614.14</v>
      </c>
      <c r="F53" s="112">
        <v>31807.64</v>
      </c>
      <c r="G53" s="112">
        <v>39756.18</v>
      </c>
      <c r="H53" s="112">
        <v>31807.64</v>
      </c>
      <c r="I53" s="112">
        <v>7948.54</v>
      </c>
      <c r="J53" s="112">
        <v>0</v>
      </c>
      <c r="K53" s="112">
        <v>7948.54</v>
      </c>
    </row>
    <row r="54" spans="1:11" x14ac:dyDescent="0.2">
      <c r="A54" s="111" t="s">
        <v>947</v>
      </c>
      <c r="B54" s="111" t="s">
        <v>948</v>
      </c>
      <c r="C54" s="112">
        <v>0</v>
      </c>
      <c r="D54" s="112">
        <v>0</v>
      </c>
      <c r="E54" s="112">
        <v>2891.42</v>
      </c>
      <c r="F54" s="112">
        <v>1851.92</v>
      </c>
      <c r="G54" s="112">
        <v>2891.42</v>
      </c>
      <c r="H54" s="112">
        <v>1851.92</v>
      </c>
      <c r="I54" s="112">
        <v>1039.5</v>
      </c>
      <c r="J54" s="112">
        <v>0</v>
      </c>
      <c r="K54" s="112">
        <v>1039.5</v>
      </c>
    </row>
    <row r="55" spans="1:11" x14ac:dyDescent="0.2">
      <c r="A55" s="111" t="s">
        <v>949</v>
      </c>
      <c r="B55" s="111" t="s">
        <v>950</v>
      </c>
      <c r="C55" s="112">
        <v>0</v>
      </c>
      <c r="D55" s="112">
        <v>170</v>
      </c>
      <c r="E55" s="112">
        <v>223.37</v>
      </c>
      <c r="F55" s="112">
        <v>53.78</v>
      </c>
      <c r="G55" s="112">
        <v>223.37</v>
      </c>
      <c r="H55" s="112">
        <v>223.78</v>
      </c>
      <c r="I55" s="112">
        <v>0</v>
      </c>
      <c r="J55" s="112">
        <v>0.41</v>
      </c>
      <c r="K55" s="112">
        <v>-0.41</v>
      </c>
    </row>
    <row r="56" spans="1:11" x14ac:dyDescent="0.2">
      <c r="A56" s="111" t="s">
        <v>951</v>
      </c>
      <c r="B56" s="111" t="s">
        <v>952</v>
      </c>
      <c r="C56" s="112">
        <v>0</v>
      </c>
      <c r="D56" s="112">
        <v>724.01</v>
      </c>
      <c r="E56" s="112">
        <v>17597.97</v>
      </c>
      <c r="F56" s="112">
        <v>18019.77</v>
      </c>
      <c r="G56" s="112">
        <v>17597.97</v>
      </c>
      <c r="H56" s="112">
        <v>18743.78</v>
      </c>
      <c r="I56" s="112">
        <v>0</v>
      </c>
      <c r="J56" s="112">
        <v>1145.81</v>
      </c>
      <c r="K56" s="112">
        <v>-1145.81</v>
      </c>
    </row>
    <row r="57" spans="1:11" x14ac:dyDescent="0.2">
      <c r="A57" s="111" t="s">
        <v>953</v>
      </c>
      <c r="B57" s="111" t="s">
        <v>954</v>
      </c>
      <c r="C57" s="112">
        <v>0</v>
      </c>
      <c r="D57" s="112">
        <v>0</v>
      </c>
      <c r="E57" s="112">
        <v>5217</v>
      </c>
      <c r="F57" s="112">
        <v>7603</v>
      </c>
      <c r="G57" s="112">
        <v>5217</v>
      </c>
      <c r="H57" s="112">
        <v>7603</v>
      </c>
      <c r="I57" s="112">
        <v>0</v>
      </c>
      <c r="J57" s="112">
        <v>2386</v>
      </c>
      <c r="K57" s="112">
        <v>-2386</v>
      </c>
    </row>
    <row r="58" spans="1:11" x14ac:dyDescent="0.2">
      <c r="A58" s="111" t="s">
        <v>955</v>
      </c>
      <c r="B58" s="111" t="s">
        <v>956</v>
      </c>
      <c r="C58" s="112">
        <v>0</v>
      </c>
      <c r="D58" s="112">
        <v>295.89999999999998</v>
      </c>
      <c r="E58" s="112">
        <v>633.5</v>
      </c>
      <c r="F58" s="112">
        <v>428</v>
      </c>
      <c r="G58" s="112">
        <v>633.5</v>
      </c>
      <c r="H58" s="112">
        <v>723.9</v>
      </c>
      <c r="I58" s="112">
        <v>0</v>
      </c>
      <c r="J58" s="112">
        <v>90.4</v>
      </c>
      <c r="K58" s="112">
        <v>-90.4</v>
      </c>
    </row>
    <row r="59" spans="1:11" x14ac:dyDescent="0.2">
      <c r="A59" s="111" t="s">
        <v>957</v>
      </c>
      <c r="B59" s="111" t="s">
        <v>958</v>
      </c>
      <c r="C59" s="112">
        <v>1242.31</v>
      </c>
      <c r="D59" s="112">
        <v>0</v>
      </c>
      <c r="E59" s="112">
        <v>4155.26</v>
      </c>
      <c r="F59" s="112">
        <v>5397.57</v>
      </c>
      <c r="G59" s="112">
        <v>5397.57</v>
      </c>
      <c r="H59" s="112">
        <v>5397.57</v>
      </c>
      <c r="I59" s="112">
        <v>0</v>
      </c>
      <c r="J59" s="112">
        <v>0</v>
      </c>
      <c r="K59" s="112">
        <v>0</v>
      </c>
    </row>
    <row r="60" spans="1:11" x14ac:dyDescent="0.2">
      <c r="A60" s="111" t="s">
        <v>959</v>
      </c>
      <c r="B60" s="111" t="s">
        <v>960</v>
      </c>
      <c r="C60" s="112">
        <v>0</v>
      </c>
      <c r="D60" s="112">
        <v>0</v>
      </c>
      <c r="E60" s="112">
        <v>3338.48</v>
      </c>
      <c r="F60" s="112">
        <v>3338.32</v>
      </c>
      <c r="G60" s="112">
        <v>3338.48</v>
      </c>
      <c r="H60" s="112">
        <v>3338.32</v>
      </c>
      <c r="I60" s="112">
        <v>0.16</v>
      </c>
      <c r="J60" s="112">
        <v>0</v>
      </c>
      <c r="K60" s="112">
        <v>0.16</v>
      </c>
    </row>
    <row r="61" spans="1:11" x14ac:dyDescent="0.2">
      <c r="A61" s="111" t="s">
        <v>961</v>
      </c>
      <c r="B61" s="111" t="s">
        <v>962</v>
      </c>
      <c r="C61" s="112">
        <v>0</v>
      </c>
      <c r="D61" s="112">
        <v>0</v>
      </c>
      <c r="E61" s="112">
        <v>23.85</v>
      </c>
      <c r="F61" s="112">
        <v>23.85</v>
      </c>
      <c r="G61" s="112">
        <v>23.85</v>
      </c>
      <c r="H61" s="112">
        <v>23.85</v>
      </c>
      <c r="I61" s="112">
        <v>0</v>
      </c>
      <c r="J61" s="112">
        <v>0</v>
      </c>
      <c r="K61" s="112">
        <v>0</v>
      </c>
    </row>
    <row r="62" spans="1:11" x14ac:dyDescent="0.2">
      <c r="A62" s="111" t="s">
        <v>963</v>
      </c>
      <c r="B62" s="111" t="s">
        <v>964</v>
      </c>
      <c r="C62" s="112">
        <v>0</v>
      </c>
      <c r="D62" s="112">
        <v>0.08</v>
      </c>
      <c r="E62" s="112">
        <v>5386.38</v>
      </c>
      <c r="F62" s="112">
        <v>4868.62</v>
      </c>
      <c r="G62" s="112">
        <v>5386.38</v>
      </c>
      <c r="H62" s="112">
        <v>4868.7</v>
      </c>
      <c r="I62" s="112">
        <v>517.67999999999995</v>
      </c>
      <c r="J62" s="112">
        <v>0</v>
      </c>
      <c r="K62" s="112">
        <v>517.67999999999995</v>
      </c>
    </row>
    <row r="63" spans="1:11" x14ac:dyDescent="0.2">
      <c r="A63" s="111" t="s">
        <v>965</v>
      </c>
      <c r="B63" s="111" t="s">
        <v>1204</v>
      </c>
      <c r="C63" s="112">
        <v>0</v>
      </c>
      <c r="D63" s="112">
        <v>1441.89</v>
      </c>
      <c r="E63" s="112">
        <v>9043.74</v>
      </c>
      <c r="F63" s="112">
        <v>8099.1</v>
      </c>
      <c r="G63" s="112">
        <v>9043.74</v>
      </c>
      <c r="H63" s="112">
        <v>9540.99</v>
      </c>
      <c r="I63" s="112">
        <v>0</v>
      </c>
      <c r="J63" s="112">
        <v>497.25</v>
      </c>
      <c r="K63" s="112">
        <v>-497.25</v>
      </c>
    </row>
    <row r="64" spans="1:11" x14ac:dyDescent="0.2">
      <c r="A64" s="111" t="s">
        <v>967</v>
      </c>
      <c r="B64" s="111" t="s">
        <v>968</v>
      </c>
      <c r="C64" s="112">
        <v>0</v>
      </c>
      <c r="D64" s="112">
        <v>20</v>
      </c>
      <c r="E64" s="112">
        <v>1065</v>
      </c>
      <c r="F64" s="112">
        <v>1135</v>
      </c>
      <c r="G64" s="112">
        <v>1065</v>
      </c>
      <c r="H64" s="112">
        <v>1155</v>
      </c>
      <c r="I64" s="112">
        <v>0</v>
      </c>
      <c r="J64" s="112">
        <v>90</v>
      </c>
      <c r="K64" s="112">
        <v>-90</v>
      </c>
    </row>
    <row r="65" spans="1:11" x14ac:dyDescent="0.2">
      <c r="A65" s="111" t="s">
        <v>969</v>
      </c>
      <c r="B65" s="111" t="s">
        <v>970</v>
      </c>
      <c r="C65" s="112">
        <v>2118.36</v>
      </c>
      <c r="D65" s="112">
        <v>0</v>
      </c>
      <c r="E65" s="112">
        <v>0</v>
      </c>
      <c r="F65" s="112">
        <v>0</v>
      </c>
      <c r="G65" s="112">
        <v>2118.36</v>
      </c>
      <c r="H65" s="112">
        <v>0</v>
      </c>
      <c r="I65" s="112">
        <v>2118.36</v>
      </c>
      <c r="J65" s="112">
        <v>0</v>
      </c>
      <c r="K65" s="112">
        <v>2118.36</v>
      </c>
    </row>
    <row r="66" spans="1:11" x14ac:dyDescent="0.2">
      <c r="A66" s="111" t="s">
        <v>971</v>
      </c>
      <c r="B66" s="111" t="s">
        <v>972</v>
      </c>
      <c r="C66" s="112">
        <v>90000</v>
      </c>
      <c r="D66" s="112">
        <v>0</v>
      </c>
      <c r="E66" s="112">
        <v>0</v>
      </c>
      <c r="F66" s="112">
        <v>0</v>
      </c>
      <c r="G66" s="112">
        <v>90000</v>
      </c>
      <c r="H66" s="112">
        <v>0</v>
      </c>
      <c r="I66" s="112">
        <v>90000</v>
      </c>
      <c r="J66" s="112">
        <v>0</v>
      </c>
      <c r="K66" s="112">
        <v>90000</v>
      </c>
    </row>
    <row r="67" spans="1:11" x14ac:dyDescent="0.2">
      <c r="A67" s="111" t="s">
        <v>973</v>
      </c>
      <c r="B67" s="111" t="s">
        <v>974</v>
      </c>
      <c r="C67" s="112">
        <v>0</v>
      </c>
      <c r="D67" s="112">
        <v>0</v>
      </c>
      <c r="E67" s="112">
        <v>1885.88</v>
      </c>
      <c r="F67" s="112">
        <v>1885.88</v>
      </c>
      <c r="G67" s="112">
        <v>1885.88</v>
      </c>
      <c r="H67" s="112">
        <v>1885.88</v>
      </c>
      <c r="I67" s="112">
        <v>0</v>
      </c>
      <c r="J67" s="112">
        <v>0</v>
      </c>
      <c r="K67" s="112">
        <v>0</v>
      </c>
    </row>
    <row r="68" spans="1:11" x14ac:dyDescent="0.2">
      <c r="A68" s="111" t="s">
        <v>975</v>
      </c>
      <c r="B68" s="111" t="s">
        <v>976</v>
      </c>
      <c r="C68" s="112">
        <v>29213411.859999999</v>
      </c>
      <c r="D68" s="112">
        <v>0</v>
      </c>
      <c r="E68" s="112">
        <v>1441170.46</v>
      </c>
      <c r="F68" s="112">
        <v>1810454.64</v>
      </c>
      <c r="G68" s="112">
        <v>30654582.32</v>
      </c>
      <c r="H68" s="112">
        <v>1810454.64</v>
      </c>
      <c r="I68" s="112">
        <v>28844127.68</v>
      </c>
      <c r="J68" s="112">
        <v>0</v>
      </c>
      <c r="K68" s="112">
        <v>28844127.68</v>
      </c>
    </row>
    <row r="69" spans="1:11" x14ac:dyDescent="0.2">
      <c r="A69" s="111" t="s">
        <v>977</v>
      </c>
      <c r="B69" s="111" t="s">
        <v>978</v>
      </c>
      <c r="C69" s="112">
        <v>9998267.8000000007</v>
      </c>
      <c r="D69" s="112">
        <v>0</v>
      </c>
      <c r="E69" s="112">
        <v>476047.4</v>
      </c>
      <c r="F69" s="112">
        <v>555711.87</v>
      </c>
      <c r="G69" s="112">
        <v>10474315.199999999</v>
      </c>
      <c r="H69" s="112">
        <v>555711.87</v>
      </c>
      <c r="I69" s="112">
        <v>9918603.3300000001</v>
      </c>
      <c r="J69" s="112">
        <v>0</v>
      </c>
      <c r="K69" s="112">
        <v>9918603.3300000001</v>
      </c>
    </row>
    <row r="70" spans="1:11" x14ac:dyDescent="0.2">
      <c r="A70" s="111" t="s">
        <v>979</v>
      </c>
      <c r="B70" s="111" t="s">
        <v>980</v>
      </c>
      <c r="C70" s="112">
        <v>8872378.8200000003</v>
      </c>
      <c r="D70" s="112">
        <v>0</v>
      </c>
      <c r="E70" s="112">
        <v>-23369.78</v>
      </c>
      <c r="F70" s="112">
        <v>53125</v>
      </c>
      <c r="G70" s="112">
        <v>8849009.0399999991</v>
      </c>
      <c r="H70" s="112">
        <v>53125</v>
      </c>
      <c r="I70" s="112">
        <v>8795884.0399999991</v>
      </c>
      <c r="J70" s="112">
        <v>0</v>
      </c>
      <c r="K70" s="112">
        <v>8795884.0399999991</v>
      </c>
    </row>
    <row r="71" spans="1:11" x14ac:dyDescent="0.2">
      <c r="A71" s="111" t="s">
        <v>981</v>
      </c>
      <c r="B71" s="111" t="s">
        <v>982</v>
      </c>
      <c r="C71" s="112">
        <v>10047980.26</v>
      </c>
      <c r="D71" s="112">
        <v>0</v>
      </c>
      <c r="E71" s="112">
        <v>390939.5</v>
      </c>
      <c r="F71" s="112">
        <v>449817.59</v>
      </c>
      <c r="G71" s="112">
        <v>10438919.76</v>
      </c>
      <c r="H71" s="112">
        <v>449817.59</v>
      </c>
      <c r="I71" s="112">
        <v>9989102.1699999999</v>
      </c>
      <c r="J71" s="112">
        <v>0</v>
      </c>
      <c r="K71" s="112">
        <v>9989102.1699999999</v>
      </c>
    </row>
    <row r="72" spans="1:11" x14ac:dyDescent="0.2">
      <c r="A72" s="111" t="s">
        <v>983</v>
      </c>
      <c r="B72" s="111" t="s">
        <v>984</v>
      </c>
      <c r="C72" s="112">
        <v>2521598.0499999998</v>
      </c>
      <c r="D72" s="112">
        <v>0</v>
      </c>
      <c r="E72" s="112">
        <v>39453.730000000003</v>
      </c>
      <c r="F72" s="112">
        <v>53125</v>
      </c>
      <c r="G72" s="112">
        <v>2561051.7799999998</v>
      </c>
      <c r="H72" s="112">
        <v>53125</v>
      </c>
      <c r="I72" s="112">
        <v>2507926.7799999998</v>
      </c>
      <c r="J72" s="112">
        <v>0</v>
      </c>
      <c r="K72" s="112">
        <v>2507926.7799999998</v>
      </c>
    </row>
    <row r="73" spans="1:11" x14ac:dyDescent="0.2">
      <c r="A73" s="111" t="s">
        <v>985</v>
      </c>
      <c r="B73" s="111" t="s">
        <v>986</v>
      </c>
      <c r="C73" s="112">
        <v>5756621370.2799997</v>
      </c>
      <c r="D73" s="112">
        <v>0</v>
      </c>
      <c r="E73" s="112">
        <v>3612178298.4000001</v>
      </c>
      <c r="F73" s="112">
        <v>3611000000</v>
      </c>
      <c r="G73" s="112">
        <v>9368799668.6800003</v>
      </c>
      <c r="H73" s="112">
        <v>3611000000</v>
      </c>
      <c r="I73" s="112">
        <v>5757799668.6800003</v>
      </c>
      <c r="J73" s="112">
        <v>0</v>
      </c>
      <c r="K73" s="112">
        <v>5757799668.6800003</v>
      </c>
    </row>
    <row r="74" spans="1:11" x14ac:dyDescent="0.2">
      <c r="A74" s="111" t="s">
        <v>987</v>
      </c>
      <c r="B74" s="111" t="s">
        <v>988</v>
      </c>
      <c r="C74" s="112">
        <v>583690800</v>
      </c>
      <c r="D74" s="112">
        <v>0</v>
      </c>
      <c r="E74" s="112">
        <v>0</v>
      </c>
      <c r="F74" s="112">
        <v>0</v>
      </c>
      <c r="G74" s="112">
        <v>583690800</v>
      </c>
      <c r="H74" s="112">
        <v>0</v>
      </c>
      <c r="I74" s="112">
        <v>583690800</v>
      </c>
      <c r="J74" s="112">
        <v>0</v>
      </c>
      <c r="K74" s="112">
        <v>583690800</v>
      </c>
    </row>
    <row r="75" spans="1:11" x14ac:dyDescent="0.2">
      <c r="A75" s="111" t="s">
        <v>989</v>
      </c>
      <c r="B75" s="111" t="s">
        <v>990</v>
      </c>
      <c r="C75" s="112">
        <v>1000000</v>
      </c>
      <c r="D75" s="112">
        <v>0</v>
      </c>
      <c r="E75" s="112">
        <v>0</v>
      </c>
      <c r="F75" s="112">
        <v>0</v>
      </c>
      <c r="G75" s="112">
        <v>1000000</v>
      </c>
      <c r="H75" s="112">
        <v>0</v>
      </c>
      <c r="I75" s="112">
        <v>1000000</v>
      </c>
      <c r="J75" s="112">
        <v>0</v>
      </c>
      <c r="K75" s="112">
        <v>1000000</v>
      </c>
    </row>
    <row r="76" spans="1:11" x14ac:dyDescent="0.2">
      <c r="A76" s="111" t="s">
        <v>991</v>
      </c>
      <c r="B76" s="111" t="s">
        <v>992</v>
      </c>
      <c r="C76" s="112">
        <v>179751672.34</v>
      </c>
      <c r="D76" s="112">
        <v>0</v>
      </c>
      <c r="E76" s="112">
        <v>0</v>
      </c>
      <c r="F76" s="112">
        <v>0</v>
      </c>
      <c r="G76" s="112">
        <v>179751672.34</v>
      </c>
      <c r="H76" s="112">
        <v>0</v>
      </c>
      <c r="I76" s="112">
        <v>179751672.34</v>
      </c>
      <c r="J76" s="112">
        <v>0</v>
      </c>
      <c r="K76" s="112">
        <v>179751672.34</v>
      </c>
    </row>
    <row r="77" spans="1:11" x14ac:dyDescent="0.2">
      <c r="A77" s="111" t="s">
        <v>993</v>
      </c>
      <c r="B77" s="111" t="s">
        <v>994</v>
      </c>
      <c r="C77" s="112">
        <v>276582458.47000003</v>
      </c>
      <c r="D77" s="112">
        <v>0</v>
      </c>
      <c r="E77" s="112">
        <v>0</v>
      </c>
      <c r="F77" s="112">
        <v>2850000</v>
      </c>
      <c r="G77" s="112">
        <v>276582458.47000003</v>
      </c>
      <c r="H77" s="112">
        <v>2850000</v>
      </c>
      <c r="I77" s="112">
        <v>273732458.47000003</v>
      </c>
      <c r="J77" s="112">
        <v>0</v>
      </c>
      <c r="K77" s="112">
        <v>273732458.47000003</v>
      </c>
    </row>
    <row r="78" spans="1:11" x14ac:dyDescent="0.2">
      <c r="A78" s="111" t="s">
        <v>995</v>
      </c>
      <c r="B78" s="111" t="s">
        <v>996</v>
      </c>
      <c r="C78" s="112">
        <v>82302507.829999998</v>
      </c>
      <c r="D78" s="112">
        <v>0</v>
      </c>
      <c r="E78" s="112">
        <v>0</v>
      </c>
      <c r="F78" s="112">
        <v>0</v>
      </c>
      <c r="G78" s="112">
        <v>82302507.829999998</v>
      </c>
      <c r="H78" s="112">
        <v>0</v>
      </c>
      <c r="I78" s="112">
        <v>82302507.829999998</v>
      </c>
      <c r="J78" s="112">
        <v>0</v>
      </c>
      <c r="K78" s="112">
        <v>82302507.829999998</v>
      </c>
    </row>
    <row r="79" spans="1:11" x14ac:dyDescent="0.2">
      <c r="A79" s="111" t="s">
        <v>997</v>
      </c>
      <c r="B79" s="111" t="s">
        <v>998</v>
      </c>
      <c r="C79" s="112">
        <v>21738889.670000002</v>
      </c>
      <c r="D79" s="112">
        <v>0</v>
      </c>
      <c r="E79" s="112">
        <v>0</v>
      </c>
      <c r="F79" s="112">
        <v>0</v>
      </c>
      <c r="G79" s="112">
        <v>21738889.670000002</v>
      </c>
      <c r="H79" s="112">
        <v>0</v>
      </c>
      <c r="I79" s="112">
        <v>21738889.670000002</v>
      </c>
      <c r="J79" s="112">
        <v>0</v>
      </c>
      <c r="K79" s="112">
        <v>21738889.670000002</v>
      </c>
    </row>
    <row r="80" spans="1:11" x14ac:dyDescent="0.2">
      <c r="A80" s="111" t="s">
        <v>999</v>
      </c>
      <c r="B80" s="111" t="s">
        <v>1000</v>
      </c>
      <c r="C80" s="112">
        <v>24846748.460000001</v>
      </c>
      <c r="D80" s="112">
        <v>0</v>
      </c>
      <c r="E80" s="112">
        <v>0</v>
      </c>
      <c r="F80" s="112">
        <v>0</v>
      </c>
      <c r="G80" s="112">
        <v>24846748.460000001</v>
      </c>
      <c r="H80" s="112">
        <v>0</v>
      </c>
      <c r="I80" s="112">
        <v>24846748.460000001</v>
      </c>
      <c r="J80" s="112">
        <v>0</v>
      </c>
      <c r="K80" s="112">
        <v>24846748.460000001</v>
      </c>
    </row>
    <row r="81" spans="1:11" x14ac:dyDescent="0.2">
      <c r="A81" s="111" t="s">
        <v>1001</v>
      </c>
      <c r="B81" s="111" t="s">
        <v>651</v>
      </c>
      <c r="C81" s="112">
        <v>188198127.62</v>
      </c>
      <c r="D81" s="112">
        <v>0</v>
      </c>
      <c r="E81" s="112">
        <v>0</v>
      </c>
      <c r="F81" s="112">
        <v>184938409.47</v>
      </c>
      <c r="G81" s="112">
        <v>188198127.62</v>
      </c>
      <c r="H81" s="112">
        <v>184938409.47</v>
      </c>
      <c r="I81" s="112">
        <v>3259718.15</v>
      </c>
      <c r="J81" s="112">
        <v>0</v>
      </c>
      <c r="K81" s="112">
        <v>3259718.15</v>
      </c>
    </row>
    <row r="82" spans="1:11" x14ac:dyDescent="0.2">
      <c r="A82" s="111" t="s">
        <v>1002</v>
      </c>
      <c r="B82" s="111" t="s">
        <v>649</v>
      </c>
      <c r="C82" s="112">
        <v>361226627.44999999</v>
      </c>
      <c r="D82" s="112">
        <v>0</v>
      </c>
      <c r="E82" s="112">
        <v>0</v>
      </c>
      <c r="F82" s="112">
        <v>26257794.420000002</v>
      </c>
      <c r="G82" s="112">
        <v>361226627.44999999</v>
      </c>
      <c r="H82" s="112">
        <v>26257794.420000002</v>
      </c>
      <c r="I82" s="112">
        <v>334968833.02999997</v>
      </c>
      <c r="J82" s="112">
        <v>0</v>
      </c>
      <c r="K82" s="112">
        <v>334968833.02999997</v>
      </c>
    </row>
    <row r="83" spans="1:11" x14ac:dyDescent="0.2">
      <c r="A83" s="111" t="s">
        <v>1003</v>
      </c>
      <c r="B83" s="111" t="s">
        <v>647</v>
      </c>
      <c r="C83" s="112">
        <v>53957029.990000002</v>
      </c>
      <c r="D83" s="112">
        <v>0</v>
      </c>
      <c r="E83" s="112">
        <v>0</v>
      </c>
      <c r="F83" s="112">
        <v>7477964.46</v>
      </c>
      <c r="G83" s="112">
        <v>53957029.990000002</v>
      </c>
      <c r="H83" s="112">
        <v>7477964.46</v>
      </c>
      <c r="I83" s="112">
        <v>46479065.530000001</v>
      </c>
      <c r="J83" s="112">
        <v>0</v>
      </c>
      <c r="K83" s="112">
        <v>46479065.530000001</v>
      </c>
    </row>
    <row r="84" spans="1:11" x14ac:dyDescent="0.2">
      <c r="A84" s="111" t="s">
        <v>1004</v>
      </c>
      <c r="B84" s="111" t="s">
        <v>1005</v>
      </c>
      <c r="C84" s="112">
        <v>104979254.51000001</v>
      </c>
      <c r="D84" s="112">
        <v>0</v>
      </c>
      <c r="E84" s="112">
        <v>0</v>
      </c>
      <c r="F84" s="112">
        <v>28500000</v>
      </c>
      <c r="G84" s="112">
        <v>104979254.51000001</v>
      </c>
      <c r="H84" s="112">
        <v>28500000</v>
      </c>
      <c r="I84" s="112">
        <v>76479254.510000005</v>
      </c>
      <c r="J84" s="112">
        <v>0</v>
      </c>
      <c r="K84" s="112">
        <v>76479254.510000005</v>
      </c>
    </row>
    <row r="85" spans="1:11" x14ac:dyDescent="0.2">
      <c r="A85" s="111" t="s">
        <v>1006</v>
      </c>
      <c r="B85" s="111" t="s">
        <v>1007</v>
      </c>
      <c r="C85" s="112">
        <v>7540.05</v>
      </c>
      <c r="D85" s="112">
        <v>0</v>
      </c>
      <c r="E85" s="112">
        <v>0</v>
      </c>
      <c r="F85" s="112">
        <v>0</v>
      </c>
      <c r="G85" s="112">
        <v>7540.05</v>
      </c>
      <c r="H85" s="112">
        <v>0</v>
      </c>
      <c r="I85" s="112">
        <v>7540.05</v>
      </c>
      <c r="J85" s="112">
        <v>0</v>
      </c>
      <c r="K85" s="112">
        <v>7540.05</v>
      </c>
    </row>
    <row r="86" spans="1:11" x14ac:dyDescent="0.2">
      <c r="A86" s="111" t="s">
        <v>1008</v>
      </c>
      <c r="B86" s="111" t="s">
        <v>1009</v>
      </c>
      <c r="C86" s="112">
        <v>163123.13</v>
      </c>
      <c r="D86" s="112">
        <v>0</v>
      </c>
      <c r="E86" s="112">
        <v>708613.9</v>
      </c>
      <c r="F86" s="112">
        <v>820587.03</v>
      </c>
      <c r="G86" s="112">
        <v>871737.03</v>
      </c>
      <c r="H86" s="112">
        <v>820587.03</v>
      </c>
      <c r="I86" s="112">
        <v>51150</v>
      </c>
      <c r="J86" s="112">
        <v>0</v>
      </c>
      <c r="K86" s="112">
        <v>51150</v>
      </c>
    </row>
    <row r="87" spans="1:11" x14ac:dyDescent="0.2">
      <c r="A87" s="111" t="s">
        <v>1010</v>
      </c>
      <c r="B87" s="111" t="s">
        <v>1011</v>
      </c>
      <c r="C87" s="112">
        <v>129549446.31</v>
      </c>
      <c r="D87" s="112">
        <v>0</v>
      </c>
      <c r="E87" s="112">
        <v>442153984.44999999</v>
      </c>
      <c r="F87" s="112">
        <v>516377977.45999998</v>
      </c>
      <c r="G87" s="112">
        <v>571703430.75999999</v>
      </c>
      <c r="H87" s="112">
        <v>516377977.45999998</v>
      </c>
      <c r="I87" s="112">
        <v>55325453.299999997</v>
      </c>
      <c r="J87" s="112">
        <v>0</v>
      </c>
      <c r="K87" s="112">
        <v>55325453.299999997</v>
      </c>
    </row>
    <row r="88" spans="1:11" x14ac:dyDescent="0.2">
      <c r="A88" s="111" t="s">
        <v>1012</v>
      </c>
      <c r="B88" s="111" t="s">
        <v>1013</v>
      </c>
      <c r="C88" s="112">
        <v>0</v>
      </c>
      <c r="D88" s="112">
        <v>0</v>
      </c>
      <c r="E88" s="112">
        <v>268028867.21000001</v>
      </c>
      <c r="F88" s="112">
        <v>226876867.21000001</v>
      </c>
      <c r="G88" s="112">
        <v>268028867.21000001</v>
      </c>
      <c r="H88" s="112">
        <v>226876867.21000001</v>
      </c>
      <c r="I88" s="112">
        <v>41152000</v>
      </c>
      <c r="J88" s="112">
        <v>0</v>
      </c>
      <c r="K88" s="112">
        <v>41152000</v>
      </c>
    </row>
    <row r="89" spans="1:11" x14ac:dyDescent="0.2">
      <c r="A89" s="111" t="s">
        <v>1014</v>
      </c>
      <c r="B89" s="111" t="s">
        <v>1015</v>
      </c>
      <c r="C89" s="112">
        <v>6358904.1100000003</v>
      </c>
      <c r="D89" s="112">
        <v>0</v>
      </c>
      <c r="E89" s="112">
        <v>0</v>
      </c>
      <c r="F89" s="112">
        <v>0</v>
      </c>
      <c r="G89" s="112">
        <v>6358904.1100000003</v>
      </c>
      <c r="H89" s="112">
        <v>0</v>
      </c>
      <c r="I89" s="112">
        <v>6358904.1100000003</v>
      </c>
      <c r="J89" s="112">
        <v>0</v>
      </c>
      <c r="K89" s="112">
        <v>6358904.1100000003</v>
      </c>
    </row>
    <row r="90" spans="1:11" x14ac:dyDescent="0.2">
      <c r="A90" s="111" t="s">
        <v>1016</v>
      </c>
      <c r="B90" s="111" t="s">
        <v>1017</v>
      </c>
      <c r="C90" s="112">
        <v>8500</v>
      </c>
      <c r="D90" s="112">
        <v>0</v>
      </c>
      <c r="E90" s="112">
        <v>0</v>
      </c>
      <c r="F90" s="112">
        <v>0</v>
      </c>
      <c r="G90" s="112">
        <v>8500</v>
      </c>
      <c r="H90" s="112">
        <v>0</v>
      </c>
      <c r="I90" s="112">
        <v>8500</v>
      </c>
      <c r="J90" s="112">
        <v>0</v>
      </c>
      <c r="K90" s="112">
        <v>8500</v>
      </c>
    </row>
    <row r="91" spans="1:11" x14ac:dyDescent="0.2">
      <c r="A91" s="111" t="s">
        <v>1018</v>
      </c>
      <c r="B91" s="111" t="s">
        <v>1019</v>
      </c>
      <c r="C91" s="112">
        <v>16250</v>
      </c>
      <c r="D91" s="112">
        <v>0</v>
      </c>
      <c r="E91" s="112">
        <v>0</v>
      </c>
      <c r="F91" s="112">
        <v>0</v>
      </c>
      <c r="G91" s="112">
        <v>16250</v>
      </c>
      <c r="H91" s="112">
        <v>0</v>
      </c>
      <c r="I91" s="112">
        <v>16250</v>
      </c>
      <c r="J91" s="112">
        <v>0</v>
      </c>
      <c r="K91" s="112">
        <v>16250</v>
      </c>
    </row>
    <row r="92" spans="1:11" x14ac:dyDescent="0.2">
      <c r="A92" s="111" t="s">
        <v>1020</v>
      </c>
      <c r="B92" s="111" t="s">
        <v>1021</v>
      </c>
      <c r="C92" s="112">
        <v>314732.59999999998</v>
      </c>
      <c r="D92" s="112">
        <v>0</v>
      </c>
      <c r="E92" s="112">
        <v>0</v>
      </c>
      <c r="F92" s="112">
        <v>0</v>
      </c>
      <c r="G92" s="112">
        <v>314732.59999999998</v>
      </c>
      <c r="H92" s="112">
        <v>0</v>
      </c>
      <c r="I92" s="112">
        <v>314732.59999999998</v>
      </c>
      <c r="J92" s="112">
        <v>0</v>
      </c>
      <c r="K92" s="112">
        <v>314732.59999999998</v>
      </c>
    </row>
    <row r="93" spans="1:11" x14ac:dyDescent="0.2">
      <c r="A93" s="111" t="s">
        <v>1022</v>
      </c>
      <c r="B93" s="111" t="s">
        <v>1023</v>
      </c>
      <c r="C93" s="112">
        <v>0</v>
      </c>
      <c r="D93" s="112">
        <v>381187085.23000002</v>
      </c>
      <c r="E93" s="112">
        <v>0</v>
      </c>
      <c r="F93" s="112">
        <v>0</v>
      </c>
      <c r="G93" s="112">
        <v>0</v>
      </c>
      <c r="H93" s="112">
        <v>381187085.23000002</v>
      </c>
      <c r="I93" s="112">
        <v>0</v>
      </c>
      <c r="J93" s="112">
        <v>381187085.23000002</v>
      </c>
      <c r="K93" s="112">
        <v>-381187085.23000002</v>
      </c>
    </row>
    <row r="94" spans="1:11" x14ac:dyDescent="0.2">
      <c r="A94" s="111" t="s">
        <v>1024</v>
      </c>
      <c r="B94" s="111" t="s">
        <v>1025</v>
      </c>
      <c r="C94" s="112">
        <v>0</v>
      </c>
      <c r="D94" s="112">
        <v>179751672.34</v>
      </c>
      <c r="E94" s="112">
        <v>0</v>
      </c>
      <c r="F94" s="112">
        <v>0</v>
      </c>
      <c r="G94" s="112">
        <v>0</v>
      </c>
      <c r="H94" s="112">
        <v>179751672.34</v>
      </c>
      <c r="I94" s="112">
        <v>0</v>
      </c>
      <c r="J94" s="112">
        <v>179751672.34</v>
      </c>
      <c r="K94" s="112">
        <v>-179751672.34</v>
      </c>
    </row>
    <row r="95" spans="1:11" x14ac:dyDescent="0.2">
      <c r="A95" s="111" t="s">
        <v>1026</v>
      </c>
      <c r="B95" s="111" t="s">
        <v>1027</v>
      </c>
      <c r="C95" s="112">
        <v>0</v>
      </c>
      <c r="D95" s="112">
        <v>8386925.8700000001</v>
      </c>
      <c r="E95" s="112">
        <v>0</v>
      </c>
      <c r="F95" s="112">
        <v>0</v>
      </c>
      <c r="G95" s="112">
        <v>0</v>
      </c>
      <c r="H95" s="112">
        <v>8386925.8700000001</v>
      </c>
      <c r="I95" s="112">
        <v>0</v>
      </c>
      <c r="J95" s="112">
        <v>8386925.8700000001</v>
      </c>
      <c r="K95" s="112">
        <v>-8386925.8700000001</v>
      </c>
    </row>
    <row r="96" spans="1:11" ht="14.25" x14ac:dyDescent="0.2">
      <c r="A96" s="561" t="s">
        <v>1177</v>
      </c>
      <c r="B96" s="561"/>
      <c r="C96" s="113">
        <v>7993006952.5100002</v>
      </c>
      <c r="D96" s="113">
        <v>569328335.32000005</v>
      </c>
      <c r="E96" s="113">
        <v>8883059372.7399998</v>
      </c>
      <c r="F96" s="113">
        <v>8247021260.3500004</v>
      </c>
      <c r="G96" s="113">
        <v>16876066325.25</v>
      </c>
      <c r="H96" s="113">
        <v>8816349595.6700001</v>
      </c>
      <c r="I96" s="113">
        <v>8629046622.8899994</v>
      </c>
      <c r="J96" s="113">
        <v>569329893.30999994</v>
      </c>
      <c r="K96" s="113">
        <v>8059716729.5799999</v>
      </c>
    </row>
    <row r="97" spans="1:11" x14ac:dyDescent="0.2">
      <c r="A97" s="557"/>
      <c r="B97" s="557"/>
      <c r="C97" s="557"/>
      <c r="D97" s="557"/>
      <c r="E97" s="557"/>
      <c r="F97" s="557"/>
      <c r="G97" s="557"/>
      <c r="H97" s="557"/>
      <c r="I97" s="557"/>
      <c r="J97" s="557"/>
      <c r="K97" s="557"/>
    </row>
    <row r="98" spans="1:11" x14ac:dyDescent="0.2">
      <c r="A98" s="559" t="s">
        <v>771</v>
      </c>
      <c r="B98" s="559"/>
      <c r="C98" s="559"/>
      <c r="D98" s="559"/>
      <c r="E98" s="559"/>
      <c r="F98" s="559"/>
      <c r="G98" s="559"/>
      <c r="H98" s="559"/>
      <c r="I98" s="559"/>
      <c r="J98" s="559"/>
      <c r="K98" s="559"/>
    </row>
    <row r="99" spans="1:11" ht="12.75" customHeight="1" x14ac:dyDescent="0.2">
      <c r="A99" s="328" t="s">
        <v>772</v>
      </c>
      <c r="B99" s="328" t="s">
        <v>773</v>
      </c>
      <c r="C99" s="560" t="s">
        <v>774</v>
      </c>
      <c r="D99" s="560"/>
      <c r="E99" s="560" t="s">
        <v>775</v>
      </c>
      <c r="F99" s="560"/>
      <c r="G99" s="560" t="s">
        <v>776</v>
      </c>
      <c r="H99" s="560"/>
      <c r="I99" s="560" t="s">
        <v>777</v>
      </c>
      <c r="J99" s="560"/>
      <c r="K99" s="328" t="s">
        <v>778</v>
      </c>
    </row>
    <row r="100" spans="1:11" x14ac:dyDescent="0.2">
      <c r="A100" s="111" t="s">
        <v>1226</v>
      </c>
      <c r="B100" s="111" t="s">
        <v>1227</v>
      </c>
      <c r="C100" s="112">
        <v>0</v>
      </c>
      <c r="D100" s="112">
        <v>0</v>
      </c>
      <c r="E100" s="112">
        <v>0</v>
      </c>
      <c r="F100" s="112">
        <v>1242.3800000000001</v>
      </c>
      <c r="G100" s="112">
        <v>0</v>
      </c>
      <c r="H100" s="112">
        <v>1242.3800000000001</v>
      </c>
      <c r="I100" s="112">
        <v>0</v>
      </c>
      <c r="J100" s="112">
        <v>1242.3800000000001</v>
      </c>
      <c r="K100" s="112">
        <v>-1242.3800000000001</v>
      </c>
    </row>
    <row r="101" spans="1:11" x14ac:dyDescent="0.2">
      <c r="A101" s="111" t="s">
        <v>1228</v>
      </c>
      <c r="B101" s="111" t="s">
        <v>1229</v>
      </c>
      <c r="C101" s="112">
        <v>0</v>
      </c>
      <c r="D101" s="112">
        <v>0</v>
      </c>
      <c r="E101" s="112">
        <v>3750</v>
      </c>
      <c r="F101" s="112">
        <v>0</v>
      </c>
      <c r="G101" s="112">
        <v>3750</v>
      </c>
      <c r="H101" s="112">
        <v>0</v>
      </c>
      <c r="I101" s="112">
        <v>3750</v>
      </c>
      <c r="J101" s="112">
        <v>0</v>
      </c>
      <c r="K101" s="112">
        <v>3750</v>
      </c>
    </row>
    <row r="102" spans="1:11" x14ac:dyDescent="0.2">
      <c r="A102" s="111" t="s">
        <v>1029</v>
      </c>
      <c r="B102" s="111" t="s">
        <v>1030</v>
      </c>
      <c r="C102" s="112">
        <v>0</v>
      </c>
      <c r="D102" s="112">
        <v>150017.1</v>
      </c>
      <c r="E102" s="112">
        <v>2328850.7400000002</v>
      </c>
      <c r="F102" s="112">
        <v>2317376.16</v>
      </c>
      <c r="G102" s="112">
        <v>2328850.7400000002</v>
      </c>
      <c r="H102" s="112">
        <v>2467393.2599999998</v>
      </c>
      <c r="I102" s="112">
        <v>0</v>
      </c>
      <c r="J102" s="112">
        <v>138542.51999999999</v>
      </c>
      <c r="K102" s="112">
        <v>-138542.51999999999</v>
      </c>
    </row>
    <row r="103" spans="1:11" x14ac:dyDescent="0.2">
      <c r="A103" s="111" t="s">
        <v>1213</v>
      </c>
      <c r="B103" s="111" t="s">
        <v>1214</v>
      </c>
      <c r="C103" s="112">
        <v>0</v>
      </c>
      <c r="D103" s="112">
        <v>0</v>
      </c>
      <c r="E103" s="112">
        <v>0</v>
      </c>
      <c r="F103" s="112">
        <v>16353.41</v>
      </c>
      <c r="G103" s="112">
        <v>0</v>
      </c>
      <c r="H103" s="112">
        <v>16353.41</v>
      </c>
      <c r="I103" s="112">
        <v>0</v>
      </c>
      <c r="J103" s="112">
        <v>16353.41</v>
      </c>
      <c r="K103" s="112">
        <v>-16353.41</v>
      </c>
    </row>
    <row r="104" spans="1:11" x14ac:dyDescent="0.2">
      <c r="A104" s="111" t="s">
        <v>1031</v>
      </c>
      <c r="B104" s="111" t="s">
        <v>1032</v>
      </c>
      <c r="C104" s="112">
        <v>0</v>
      </c>
      <c r="D104" s="112">
        <v>20840.57</v>
      </c>
      <c r="E104" s="112">
        <v>20840.57</v>
      </c>
      <c r="F104" s="112">
        <v>16226.8</v>
      </c>
      <c r="G104" s="112">
        <v>20840.57</v>
      </c>
      <c r="H104" s="112">
        <v>37067.370000000003</v>
      </c>
      <c r="I104" s="112">
        <v>0</v>
      </c>
      <c r="J104" s="112">
        <v>16226.8</v>
      </c>
      <c r="K104" s="112">
        <v>-16226.8</v>
      </c>
    </row>
    <row r="105" spans="1:11" x14ac:dyDescent="0.2">
      <c r="A105" s="111" t="s">
        <v>1230</v>
      </c>
      <c r="B105" s="111" t="s">
        <v>1231</v>
      </c>
      <c r="C105" s="112">
        <v>0</v>
      </c>
      <c r="D105" s="112">
        <v>0</v>
      </c>
      <c r="E105" s="112">
        <v>1481.58</v>
      </c>
      <c r="F105" s="112">
        <v>0</v>
      </c>
      <c r="G105" s="112">
        <v>1481.58</v>
      </c>
      <c r="H105" s="112">
        <v>0</v>
      </c>
      <c r="I105" s="112">
        <v>1481.58</v>
      </c>
      <c r="J105" s="112">
        <v>0</v>
      </c>
      <c r="K105" s="112">
        <v>1481.58</v>
      </c>
    </row>
    <row r="106" spans="1:11" x14ac:dyDescent="0.2">
      <c r="A106" s="111" t="s">
        <v>1033</v>
      </c>
      <c r="B106" s="111" t="s">
        <v>809</v>
      </c>
      <c r="C106" s="112">
        <v>0</v>
      </c>
      <c r="D106" s="112">
        <v>32553.119999999999</v>
      </c>
      <c r="E106" s="112">
        <v>561750.85</v>
      </c>
      <c r="F106" s="112">
        <v>564453.24</v>
      </c>
      <c r="G106" s="112">
        <v>561750.85</v>
      </c>
      <c r="H106" s="112">
        <v>597006.36</v>
      </c>
      <c r="I106" s="112">
        <v>0</v>
      </c>
      <c r="J106" s="112">
        <v>35255.51</v>
      </c>
      <c r="K106" s="112">
        <v>-35255.51</v>
      </c>
    </row>
    <row r="107" spans="1:11" x14ac:dyDescent="0.2">
      <c r="A107" s="111" t="s">
        <v>1034</v>
      </c>
      <c r="B107" s="111" t="s">
        <v>1035</v>
      </c>
      <c r="C107" s="112">
        <v>0</v>
      </c>
      <c r="D107" s="112">
        <v>42114.05</v>
      </c>
      <c r="E107" s="112">
        <v>510369.9</v>
      </c>
      <c r="F107" s="112">
        <v>505539.88</v>
      </c>
      <c r="G107" s="112">
        <v>510369.9</v>
      </c>
      <c r="H107" s="112">
        <v>547653.93000000005</v>
      </c>
      <c r="I107" s="112">
        <v>0</v>
      </c>
      <c r="J107" s="112">
        <v>37284.03</v>
      </c>
      <c r="K107" s="112">
        <v>-37284.03</v>
      </c>
    </row>
    <row r="108" spans="1:11" x14ac:dyDescent="0.2">
      <c r="A108" s="111" t="s">
        <v>1036</v>
      </c>
      <c r="B108" s="111" t="s">
        <v>1037</v>
      </c>
      <c r="C108" s="112">
        <v>0</v>
      </c>
      <c r="D108" s="112">
        <v>11578.57</v>
      </c>
      <c r="E108" s="112">
        <v>143609.76999999999</v>
      </c>
      <c r="F108" s="112">
        <v>143542.85999999999</v>
      </c>
      <c r="G108" s="112">
        <v>143609.76999999999</v>
      </c>
      <c r="H108" s="112">
        <v>155121.43</v>
      </c>
      <c r="I108" s="112">
        <v>0</v>
      </c>
      <c r="J108" s="112">
        <v>11511.66</v>
      </c>
      <c r="K108" s="112">
        <v>-11511.66</v>
      </c>
    </row>
    <row r="109" spans="1:11" x14ac:dyDescent="0.2">
      <c r="A109" s="111" t="s">
        <v>1038</v>
      </c>
      <c r="B109" s="111" t="s">
        <v>1039</v>
      </c>
      <c r="C109" s="112">
        <v>0</v>
      </c>
      <c r="D109" s="112">
        <v>701.16</v>
      </c>
      <c r="E109" s="112">
        <v>7977.6</v>
      </c>
      <c r="F109" s="112">
        <v>8873.44</v>
      </c>
      <c r="G109" s="112">
        <v>7977.6</v>
      </c>
      <c r="H109" s="112">
        <v>9574.6</v>
      </c>
      <c r="I109" s="112">
        <v>0</v>
      </c>
      <c r="J109" s="112">
        <v>1597</v>
      </c>
      <c r="K109" s="112">
        <v>-1597</v>
      </c>
    </row>
    <row r="110" spans="1:11" x14ac:dyDescent="0.2">
      <c r="A110" s="111" t="s">
        <v>1040</v>
      </c>
      <c r="B110" s="111" t="s">
        <v>1041</v>
      </c>
      <c r="C110" s="112">
        <v>0</v>
      </c>
      <c r="D110" s="112">
        <v>39606.78</v>
      </c>
      <c r="E110" s="112">
        <v>520822.33</v>
      </c>
      <c r="F110" s="112">
        <v>518254.49</v>
      </c>
      <c r="G110" s="112">
        <v>520822.33</v>
      </c>
      <c r="H110" s="112">
        <v>557861.27</v>
      </c>
      <c r="I110" s="112">
        <v>0</v>
      </c>
      <c r="J110" s="112">
        <v>37038.94</v>
      </c>
      <c r="K110" s="112">
        <v>-37038.94</v>
      </c>
    </row>
    <row r="111" spans="1:11" x14ac:dyDescent="0.2">
      <c r="A111" s="111" t="s">
        <v>1042</v>
      </c>
      <c r="B111" s="111" t="s">
        <v>1043</v>
      </c>
      <c r="C111" s="112">
        <v>0</v>
      </c>
      <c r="D111" s="112">
        <v>5014.6400000000003</v>
      </c>
      <c r="E111" s="112">
        <v>5014.6400000000003</v>
      </c>
      <c r="F111" s="112">
        <v>0</v>
      </c>
      <c r="G111" s="112">
        <v>5014.6400000000003</v>
      </c>
      <c r="H111" s="112">
        <v>5014.6400000000003</v>
      </c>
      <c r="I111" s="112">
        <v>0</v>
      </c>
      <c r="J111" s="112">
        <v>0</v>
      </c>
      <c r="K111" s="112">
        <v>0</v>
      </c>
    </row>
    <row r="112" spans="1:11" x14ac:dyDescent="0.2">
      <c r="A112" s="111" t="s">
        <v>1044</v>
      </c>
      <c r="B112" s="111" t="s">
        <v>369</v>
      </c>
      <c r="C112" s="112">
        <v>0</v>
      </c>
      <c r="D112" s="112">
        <v>1474.88</v>
      </c>
      <c r="E112" s="112">
        <v>1506.64</v>
      </c>
      <c r="F112" s="112">
        <v>31.76</v>
      </c>
      <c r="G112" s="112">
        <v>1506.64</v>
      </c>
      <c r="H112" s="112">
        <v>1506.64</v>
      </c>
      <c r="I112" s="112">
        <v>0</v>
      </c>
      <c r="J112" s="112">
        <v>0</v>
      </c>
      <c r="K112" s="112">
        <v>0</v>
      </c>
    </row>
    <row r="113" spans="1:11" x14ac:dyDescent="0.2">
      <c r="A113" s="111" t="s">
        <v>1045</v>
      </c>
      <c r="B113" s="111" t="s">
        <v>1046</v>
      </c>
      <c r="C113" s="112">
        <v>0</v>
      </c>
      <c r="D113" s="112">
        <v>915.54</v>
      </c>
      <c r="E113" s="112">
        <v>6945.95</v>
      </c>
      <c r="F113" s="112">
        <v>6030.41</v>
      </c>
      <c r="G113" s="112">
        <v>6945.95</v>
      </c>
      <c r="H113" s="112">
        <v>6945.95</v>
      </c>
      <c r="I113" s="112">
        <v>0</v>
      </c>
      <c r="J113" s="112">
        <v>0</v>
      </c>
      <c r="K113" s="112">
        <v>0</v>
      </c>
    </row>
    <row r="114" spans="1:11" x14ac:dyDescent="0.2">
      <c r="A114" s="111" t="s">
        <v>1047</v>
      </c>
      <c r="B114" s="111" t="s">
        <v>1048</v>
      </c>
      <c r="C114" s="112">
        <v>0</v>
      </c>
      <c r="D114" s="112">
        <v>14381.44</v>
      </c>
      <c r="E114" s="112">
        <v>100540.57</v>
      </c>
      <c r="F114" s="112">
        <v>91979.1</v>
      </c>
      <c r="G114" s="112">
        <v>100540.57</v>
      </c>
      <c r="H114" s="112">
        <v>106360.54</v>
      </c>
      <c r="I114" s="112">
        <v>0</v>
      </c>
      <c r="J114" s="112">
        <v>5819.97</v>
      </c>
      <c r="K114" s="112">
        <v>-5819.97</v>
      </c>
    </row>
    <row r="115" spans="1:11" x14ac:dyDescent="0.2">
      <c r="A115" s="111" t="s">
        <v>1049</v>
      </c>
      <c r="B115" s="111" t="s">
        <v>1050</v>
      </c>
      <c r="C115" s="112">
        <v>0</v>
      </c>
      <c r="D115" s="112">
        <v>5892</v>
      </c>
      <c r="E115" s="112">
        <v>49049.31</v>
      </c>
      <c r="F115" s="112">
        <v>47748</v>
      </c>
      <c r="G115" s="112">
        <v>49049.31</v>
      </c>
      <c r="H115" s="112">
        <v>53640</v>
      </c>
      <c r="I115" s="112">
        <v>0</v>
      </c>
      <c r="J115" s="112">
        <v>4590.6899999999996</v>
      </c>
      <c r="K115" s="112">
        <v>-4590.6899999999996</v>
      </c>
    </row>
    <row r="116" spans="1:11" x14ac:dyDescent="0.2">
      <c r="A116" s="111" t="s">
        <v>1051</v>
      </c>
      <c r="B116" s="111" t="s">
        <v>1052</v>
      </c>
      <c r="C116" s="112">
        <v>0</v>
      </c>
      <c r="D116" s="112">
        <v>0</v>
      </c>
      <c r="E116" s="112">
        <v>11250</v>
      </c>
      <c r="F116" s="112">
        <v>15000</v>
      </c>
      <c r="G116" s="112">
        <v>11250</v>
      </c>
      <c r="H116" s="112">
        <v>15000</v>
      </c>
      <c r="I116" s="112">
        <v>0</v>
      </c>
      <c r="J116" s="112">
        <v>3750</v>
      </c>
      <c r="K116" s="112">
        <v>-3750</v>
      </c>
    </row>
    <row r="117" spans="1:11" x14ac:dyDescent="0.2">
      <c r="A117" s="111" t="s">
        <v>1053</v>
      </c>
      <c r="B117" s="111" t="s">
        <v>1054</v>
      </c>
      <c r="C117" s="112">
        <v>0</v>
      </c>
      <c r="D117" s="112">
        <v>0</v>
      </c>
      <c r="E117" s="112">
        <v>1309.93</v>
      </c>
      <c r="F117" s="112">
        <v>1743.87</v>
      </c>
      <c r="G117" s="112">
        <v>1309.93</v>
      </c>
      <c r="H117" s="112">
        <v>1743.87</v>
      </c>
      <c r="I117" s="112">
        <v>0</v>
      </c>
      <c r="J117" s="112">
        <v>433.94</v>
      </c>
      <c r="K117" s="112">
        <v>-433.94</v>
      </c>
    </row>
    <row r="118" spans="1:11" x14ac:dyDescent="0.2">
      <c r="A118" s="111" t="s">
        <v>1055</v>
      </c>
      <c r="B118" s="111" t="s">
        <v>1056</v>
      </c>
      <c r="C118" s="112">
        <v>0</v>
      </c>
      <c r="D118" s="112">
        <v>0</v>
      </c>
      <c r="E118" s="112">
        <v>436.65</v>
      </c>
      <c r="F118" s="112">
        <v>581.29</v>
      </c>
      <c r="G118" s="112">
        <v>436.65</v>
      </c>
      <c r="H118" s="112">
        <v>581.29</v>
      </c>
      <c r="I118" s="112">
        <v>0</v>
      </c>
      <c r="J118" s="112">
        <v>144.63999999999999</v>
      </c>
      <c r="K118" s="112">
        <v>-144.63999999999999</v>
      </c>
    </row>
    <row r="119" spans="1:11" x14ac:dyDescent="0.2">
      <c r="A119" s="111" t="s">
        <v>1057</v>
      </c>
      <c r="B119" s="111" t="s">
        <v>1058</v>
      </c>
      <c r="C119" s="112">
        <v>0</v>
      </c>
      <c r="D119" s="112">
        <v>0</v>
      </c>
      <c r="E119" s="112">
        <v>4451.6499999999996</v>
      </c>
      <c r="F119" s="112">
        <v>5926.33</v>
      </c>
      <c r="G119" s="112">
        <v>4451.6499999999996</v>
      </c>
      <c r="H119" s="112">
        <v>5926.33</v>
      </c>
      <c r="I119" s="112">
        <v>0</v>
      </c>
      <c r="J119" s="112">
        <v>1474.68</v>
      </c>
      <c r="K119" s="112">
        <v>-1474.68</v>
      </c>
    </row>
    <row r="120" spans="1:11" x14ac:dyDescent="0.2">
      <c r="A120" s="111" t="s">
        <v>1059</v>
      </c>
      <c r="B120" s="111" t="s">
        <v>1060</v>
      </c>
      <c r="C120" s="112">
        <v>0</v>
      </c>
      <c r="D120" s="112">
        <v>0</v>
      </c>
      <c r="E120" s="112">
        <v>1309.93</v>
      </c>
      <c r="F120" s="112">
        <v>1743.87</v>
      </c>
      <c r="G120" s="112">
        <v>1309.93</v>
      </c>
      <c r="H120" s="112">
        <v>1743.87</v>
      </c>
      <c r="I120" s="112">
        <v>0</v>
      </c>
      <c r="J120" s="112">
        <v>433.94</v>
      </c>
      <c r="K120" s="112">
        <v>-433.94</v>
      </c>
    </row>
    <row r="121" spans="1:11" x14ac:dyDescent="0.2">
      <c r="A121" s="111" t="s">
        <v>1061</v>
      </c>
      <c r="B121" s="111" t="s">
        <v>1062</v>
      </c>
      <c r="C121" s="112">
        <v>0</v>
      </c>
      <c r="D121" s="112">
        <v>261297.72</v>
      </c>
      <c r="E121" s="112">
        <v>1620125.03</v>
      </c>
      <c r="F121" s="112">
        <v>1484675.59</v>
      </c>
      <c r="G121" s="112">
        <v>1620125.03</v>
      </c>
      <c r="H121" s="112">
        <v>1745973.31</v>
      </c>
      <c r="I121" s="112">
        <v>0</v>
      </c>
      <c r="J121" s="112">
        <v>125848.28</v>
      </c>
      <c r="K121" s="112">
        <v>-125848.28</v>
      </c>
    </row>
    <row r="122" spans="1:11" x14ac:dyDescent="0.2">
      <c r="A122" s="111" t="s">
        <v>1063</v>
      </c>
      <c r="B122" s="111" t="s">
        <v>1064</v>
      </c>
      <c r="C122" s="112">
        <v>0</v>
      </c>
      <c r="D122" s="112">
        <v>0</v>
      </c>
      <c r="E122" s="112">
        <v>139368.06</v>
      </c>
      <c r="F122" s="112">
        <v>139368.06</v>
      </c>
      <c r="G122" s="112">
        <v>139368.06</v>
      </c>
      <c r="H122" s="112">
        <v>139368.06</v>
      </c>
      <c r="I122" s="112">
        <v>0</v>
      </c>
      <c r="J122" s="112">
        <v>0</v>
      </c>
      <c r="K122" s="112">
        <v>0</v>
      </c>
    </row>
    <row r="123" spans="1:11" x14ac:dyDescent="0.2">
      <c r="A123" s="111" t="s">
        <v>1232</v>
      </c>
      <c r="B123" s="111" t="s">
        <v>1233</v>
      </c>
      <c r="C123" s="112">
        <v>0</v>
      </c>
      <c r="D123" s="112">
        <v>0</v>
      </c>
      <c r="E123" s="112">
        <v>435.97</v>
      </c>
      <c r="F123" s="112">
        <v>0</v>
      </c>
      <c r="G123" s="112">
        <v>435.97</v>
      </c>
      <c r="H123" s="112">
        <v>0</v>
      </c>
      <c r="I123" s="112">
        <v>435.97</v>
      </c>
      <c r="J123" s="112">
        <v>0</v>
      </c>
      <c r="K123" s="112">
        <v>435.97</v>
      </c>
    </row>
    <row r="124" spans="1:11" x14ac:dyDescent="0.2">
      <c r="A124" s="111" t="s">
        <v>1234</v>
      </c>
      <c r="B124" s="111" t="s">
        <v>1235</v>
      </c>
      <c r="C124" s="112">
        <v>0</v>
      </c>
      <c r="D124" s="112">
        <v>0</v>
      </c>
      <c r="E124" s="112">
        <v>145.32</v>
      </c>
      <c r="F124" s="112">
        <v>0</v>
      </c>
      <c r="G124" s="112">
        <v>145.32</v>
      </c>
      <c r="H124" s="112">
        <v>0</v>
      </c>
      <c r="I124" s="112">
        <v>145.32</v>
      </c>
      <c r="J124" s="112">
        <v>0</v>
      </c>
      <c r="K124" s="112">
        <v>145.32</v>
      </c>
    </row>
    <row r="125" spans="1:11" x14ac:dyDescent="0.2">
      <c r="A125" s="111" t="s">
        <v>1236</v>
      </c>
      <c r="B125" s="111" t="s">
        <v>1237</v>
      </c>
      <c r="C125" s="112">
        <v>0</v>
      </c>
      <c r="D125" s="112">
        <v>0</v>
      </c>
      <c r="E125" s="112">
        <v>435.97</v>
      </c>
      <c r="F125" s="112">
        <v>0</v>
      </c>
      <c r="G125" s="112">
        <v>435.97</v>
      </c>
      <c r="H125" s="112">
        <v>0</v>
      </c>
      <c r="I125" s="112">
        <v>435.97</v>
      </c>
      <c r="J125" s="112">
        <v>0</v>
      </c>
      <c r="K125" s="112">
        <v>435.97</v>
      </c>
    </row>
    <row r="126" spans="1:11" x14ac:dyDescent="0.2">
      <c r="A126" s="111" t="s">
        <v>1065</v>
      </c>
      <c r="B126" s="111" t="s">
        <v>1066</v>
      </c>
      <c r="C126" s="112">
        <v>0</v>
      </c>
      <c r="D126" s="112">
        <v>78819.44</v>
      </c>
      <c r="E126" s="112">
        <v>0</v>
      </c>
      <c r="F126" s="112">
        <v>0</v>
      </c>
      <c r="G126" s="112">
        <v>0</v>
      </c>
      <c r="H126" s="112">
        <v>78819.44</v>
      </c>
      <c r="I126" s="112">
        <v>0</v>
      </c>
      <c r="J126" s="112">
        <v>78819.44</v>
      </c>
      <c r="K126" s="112">
        <v>-78819.44</v>
      </c>
    </row>
    <row r="127" spans="1:11" x14ac:dyDescent="0.2">
      <c r="A127" s="111" t="s">
        <v>1067</v>
      </c>
      <c r="B127" s="111" t="s">
        <v>1068</v>
      </c>
      <c r="C127" s="112">
        <v>0</v>
      </c>
      <c r="D127" s="112">
        <v>418021.2</v>
      </c>
      <c r="E127" s="112">
        <v>0</v>
      </c>
      <c r="F127" s="112">
        <v>0</v>
      </c>
      <c r="G127" s="112">
        <v>0</v>
      </c>
      <c r="H127" s="112">
        <v>418021.2</v>
      </c>
      <c r="I127" s="112">
        <v>0</v>
      </c>
      <c r="J127" s="112">
        <v>418021.2</v>
      </c>
      <c r="K127" s="112">
        <v>-418021.2</v>
      </c>
    </row>
    <row r="128" spans="1:11" x14ac:dyDescent="0.2">
      <c r="A128" s="111" t="s">
        <v>1069</v>
      </c>
      <c r="B128" s="111" t="s">
        <v>1070</v>
      </c>
      <c r="C128" s="112">
        <v>0</v>
      </c>
      <c r="D128" s="112">
        <v>2230981.85</v>
      </c>
      <c r="E128" s="112">
        <v>808186.12</v>
      </c>
      <c r="F128" s="112">
        <v>0</v>
      </c>
      <c r="G128" s="112">
        <v>808186.12</v>
      </c>
      <c r="H128" s="112">
        <v>2230981.85</v>
      </c>
      <c r="I128" s="112">
        <v>0</v>
      </c>
      <c r="J128" s="112">
        <v>1422795.73</v>
      </c>
      <c r="K128" s="112">
        <v>-1422795.73</v>
      </c>
    </row>
    <row r="129" spans="1:11" x14ac:dyDescent="0.2">
      <c r="A129" s="111" t="s">
        <v>1071</v>
      </c>
      <c r="B129" s="111" t="s">
        <v>1072</v>
      </c>
      <c r="C129" s="112">
        <v>0</v>
      </c>
      <c r="D129" s="112">
        <v>196.54</v>
      </c>
      <c r="E129" s="112">
        <v>0</v>
      </c>
      <c r="F129" s="112">
        <v>0</v>
      </c>
      <c r="G129" s="112">
        <v>0</v>
      </c>
      <c r="H129" s="112">
        <v>196.54</v>
      </c>
      <c r="I129" s="112">
        <v>0</v>
      </c>
      <c r="J129" s="112">
        <v>196.54</v>
      </c>
      <c r="K129" s="112">
        <v>-196.54</v>
      </c>
    </row>
    <row r="130" spans="1:11" x14ac:dyDescent="0.2">
      <c r="A130" s="111" t="s">
        <v>1073</v>
      </c>
      <c r="B130" s="111" t="s">
        <v>1074</v>
      </c>
      <c r="C130" s="112">
        <v>0</v>
      </c>
      <c r="D130" s="112">
        <v>787423.5</v>
      </c>
      <c r="E130" s="112">
        <v>890641.36</v>
      </c>
      <c r="F130" s="112">
        <v>103801.5</v>
      </c>
      <c r="G130" s="112">
        <v>890641.36</v>
      </c>
      <c r="H130" s="112">
        <v>891225</v>
      </c>
      <c r="I130" s="112">
        <v>0</v>
      </c>
      <c r="J130" s="112">
        <v>583.64</v>
      </c>
      <c r="K130" s="112">
        <v>-583.64</v>
      </c>
    </row>
    <row r="131" spans="1:11" x14ac:dyDescent="0.2">
      <c r="A131" s="111" t="s">
        <v>1075</v>
      </c>
      <c r="B131" s="111" t="s">
        <v>1076</v>
      </c>
      <c r="C131" s="112">
        <v>0</v>
      </c>
      <c r="D131" s="112">
        <v>32624.63</v>
      </c>
      <c r="E131" s="112">
        <v>123197.66</v>
      </c>
      <c r="F131" s="112">
        <v>90572.78</v>
      </c>
      <c r="G131" s="112">
        <v>123197.66</v>
      </c>
      <c r="H131" s="112">
        <v>123197.41</v>
      </c>
      <c r="I131" s="112">
        <v>0.25</v>
      </c>
      <c r="J131" s="112">
        <v>0</v>
      </c>
      <c r="K131" s="112">
        <v>0.25</v>
      </c>
    </row>
    <row r="132" spans="1:11" x14ac:dyDescent="0.2">
      <c r="A132" s="111" t="s">
        <v>1077</v>
      </c>
      <c r="B132" s="111" t="s">
        <v>1078</v>
      </c>
      <c r="C132" s="112">
        <v>0</v>
      </c>
      <c r="D132" s="112">
        <v>3350.53</v>
      </c>
      <c r="E132" s="112">
        <v>242818.57</v>
      </c>
      <c r="F132" s="112">
        <v>1115506.28</v>
      </c>
      <c r="G132" s="112">
        <v>242818.57</v>
      </c>
      <c r="H132" s="112">
        <v>1118856.81</v>
      </c>
      <c r="I132" s="112">
        <v>0</v>
      </c>
      <c r="J132" s="112">
        <v>876038.24</v>
      </c>
      <c r="K132" s="112">
        <v>-876038.24</v>
      </c>
    </row>
    <row r="133" spans="1:11" x14ac:dyDescent="0.2">
      <c r="A133" s="111" t="s">
        <v>1079</v>
      </c>
      <c r="B133" s="111" t="s">
        <v>1080</v>
      </c>
      <c r="C133" s="112">
        <v>0</v>
      </c>
      <c r="D133" s="112">
        <v>6388.66</v>
      </c>
      <c r="E133" s="112">
        <v>4000</v>
      </c>
      <c r="F133" s="112">
        <v>418406.7</v>
      </c>
      <c r="G133" s="112">
        <v>4000</v>
      </c>
      <c r="H133" s="112">
        <v>424795.36</v>
      </c>
      <c r="I133" s="112">
        <v>0</v>
      </c>
      <c r="J133" s="112">
        <v>420795.36</v>
      </c>
      <c r="K133" s="112">
        <v>-420795.36</v>
      </c>
    </row>
    <row r="134" spans="1:11" x14ac:dyDescent="0.2">
      <c r="A134" s="111" t="s">
        <v>1081</v>
      </c>
      <c r="B134" s="111" t="s">
        <v>1082</v>
      </c>
      <c r="C134" s="112">
        <v>0</v>
      </c>
      <c r="D134" s="112">
        <v>3096.77</v>
      </c>
      <c r="E134" s="112">
        <v>2114811.02</v>
      </c>
      <c r="F134" s="112">
        <v>1241763.68</v>
      </c>
      <c r="G134" s="112">
        <v>2114811.02</v>
      </c>
      <c r="H134" s="112">
        <v>1244860.45</v>
      </c>
      <c r="I134" s="112">
        <v>869950.57</v>
      </c>
      <c r="J134" s="112">
        <v>0</v>
      </c>
      <c r="K134" s="112">
        <v>869950.57</v>
      </c>
    </row>
    <row r="135" spans="1:11" x14ac:dyDescent="0.2">
      <c r="A135" s="111" t="s">
        <v>1083</v>
      </c>
      <c r="B135" s="111" t="s">
        <v>1084</v>
      </c>
      <c r="C135" s="112">
        <v>0</v>
      </c>
      <c r="D135" s="112">
        <v>2222.85</v>
      </c>
      <c r="E135" s="112">
        <v>2548.06</v>
      </c>
      <c r="F135" s="112">
        <v>37989.339999999997</v>
      </c>
      <c r="G135" s="112">
        <v>2548.06</v>
      </c>
      <c r="H135" s="112">
        <v>40212.19</v>
      </c>
      <c r="I135" s="112">
        <v>0</v>
      </c>
      <c r="J135" s="112">
        <v>37664.129999999997</v>
      </c>
      <c r="K135" s="112">
        <v>-37664.129999999997</v>
      </c>
    </row>
    <row r="136" spans="1:11" x14ac:dyDescent="0.2">
      <c r="A136" s="111" t="s">
        <v>1085</v>
      </c>
      <c r="B136" s="111" t="s">
        <v>1086</v>
      </c>
      <c r="C136" s="112">
        <v>0</v>
      </c>
      <c r="D136" s="112">
        <v>687710.04</v>
      </c>
      <c r="E136" s="112">
        <v>0</v>
      </c>
      <c r="F136" s="112">
        <v>0</v>
      </c>
      <c r="G136" s="112">
        <v>0</v>
      </c>
      <c r="H136" s="112">
        <v>687710.04</v>
      </c>
      <c r="I136" s="112">
        <v>0</v>
      </c>
      <c r="J136" s="112">
        <v>687710.04</v>
      </c>
      <c r="K136" s="112">
        <v>-687710.04</v>
      </c>
    </row>
    <row r="137" spans="1:11" x14ac:dyDescent="0.2">
      <c r="A137" s="111" t="s">
        <v>1087</v>
      </c>
      <c r="B137" s="111" t="s">
        <v>1088</v>
      </c>
      <c r="C137" s="112">
        <v>0</v>
      </c>
      <c r="D137" s="112">
        <v>0</v>
      </c>
      <c r="E137" s="112">
        <v>2799.05</v>
      </c>
      <c r="F137" s="112">
        <v>0</v>
      </c>
      <c r="G137" s="112">
        <v>2799.05</v>
      </c>
      <c r="H137" s="112">
        <v>0</v>
      </c>
      <c r="I137" s="112">
        <v>2799.05</v>
      </c>
      <c r="J137" s="112">
        <v>0</v>
      </c>
      <c r="K137" s="112">
        <v>2799.05</v>
      </c>
    </row>
    <row r="138" spans="1:11" x14ac:dyDescent="0.2">
      <c r="A138" s="111" t="s">
        <v>1089</v>
      </c>
      <c r="B138" s="111" t="s">
        <v>1090</v>
      </c>
      <c r="C138" s="112">
        <v>0</v>
      </c>
      <c r="D138" s="112">
        <v>6276.61</v>
      </c>
      <c r="E138" s="112">
        <v>5389.5</v>
      </c>
      <c r="F138" s="112">
        <v>21540.17</v>
      </c>
      <c r="G138" s="112">
        <v>5389.5</v>
      </c>
      <c r="H138" s="112">
        <v>27816.78</v>
      </c>
      <c r="I138" s="112">
        <v>0</v>
      </c>
      <c r="J138" s="112">
        <v>22427.279999999999</v>
      </c>
      <c r="K138" s="112">
        <v>-22427.279999999999</v>
      </c>
    </row>
    <row r="139" spans="1:11" x14ac:dyDescent="0.2">
      <c r="A139" s="111" t="s">
        <v>1091</v>
      </c>
      <c r="B139" s="111" t="s">
        <v>1092</v>
      </c>
      <c r="C139" s="112">
        <v>0</v>
      </c>
      <c r="D139" s="112">
        <v>7703.44</v>
      </c>
      <c r="E139" s="112">
        <v>0</v>
      </c>
      <c r="F139" s="112">
        <v>59589.48</v>
      </c>
      <c r="G139" s="112">
        <v>0</v>
      </c>
      <c r="H139" s="112">
        <v>67292.92</v>
      </c>
      <c r="I139" s="112">
        <v>0</v>
      </c>
      <c r="J139" s="112">
        <v>67292.92</v>
      </c>
      <c r="K139" s="112">
        <v>-67292.92</v>
      </c>
    </row>
    <row r="140" spans="1:11" x14ac:dyDescent="0.2">
      <c r="A140" s="111" t="s">
        <v>1093</v>
      </c>
      <c r="B140" s="111" t="s">
        <v>1094</v>
      </c>
      <c r="C140" s="112">
        <v>0</v>
      </c>
      <c r="D140" s="112">
        <v>9858.75</v>
      </c>
      <c r="E140" s="112">
        <v>14957.15</v>
      </c>
      <c r="F140" s="112">
        <v>256966.51</v>
      </c>
      <c r="G140" s="112">
        <v>14957.15</v>
      </c>
      <c r="H140" s="112">
        <v>266825.26</v>
      </c>
      <c r="I140" s="112">
        <v>0</v>
      </c>
      <c r="J140" s="112">
        <v>251868.11</v>
      </c>
      <c r="K140" s="112">
        <v>-251868.11</v>
      </c>
    </row>
    <row r="141" spans="1:11" x14ac:dyDescent="0.2">
      <c r="A141" s="111" t="s">
        <v>1095</v>
      </c>
      <c r="B141" s="111" t="s">
        <v>1096</v>
      </c>
      <c r="C141" s="112">
        <v>0</v>
      </c>
      <c r="D141" s="112">
        <v>0</v>
      </c>
      <c r="E141" s="112">
        <v>9214.6</v>
      </c>
      <c r="F141" s="112">
        <v>868768.65</v>
      </c>
      <c r="G141" s="112">
        <v>9214.6</v>
      </c>
      <c r="H141" s="112">
        <v>868768.65</v>
      </c>
      <c r="I141" s="112">
        <v>0</v>
      </c>
      <c r="J141" s="112">
        <v>859554.05</v>
      </c>
      <c r="K141" s="112">
        <v>-859554.05</v>
      </c>
    </row>
    <row r="142" spans="1:11" x14ac:dyDescent="0.2">
      <c r="A142" s="111" t="s">
        <v>1097</v>
      </c>
      <c r="B142" s="111" t="s">
        <v>1098</v>
      </c>
      <c r="C142" s="112">
        <v>0</v>
      </c>
      <c r="D142" s="112">
        <v>5000</v>
      </c>
      <c r="E142" s="112">
        <v>0</v>
      </c>
      <c r="F142" s="112">
        <v>0</v>
      </c>
      <c r="G142" s="112">
        <v>0</v>
      </c>
      <c r="H142" s="112">
        <v>5000</v>
      </c>
      <c r="I142" s="112">
        <v>0</v>
      </c>
      <c r="J142" s="112">
        <v>5000</v>
      </c>
      <c r="K142" s="112">
        <v>-5000</v>
      </c>
    </row>
    <row r="143" spans="1:11" x14ac:dyDescent="0.2">
      <c r="A143" s="111" t="s">
        <v>1099</v>
      </c>
      <c r="B143" s="111" t="s">
        <v>1100</v>
      </c>
      <c r="C143" s="112">
        <v>0</v>
      </c>
      <c r="D143" s="112">
        <v>15394845.869999999</v>
      </c>
      <c r="E143" s="112">
        <v>0</v>
      </c>
      <c r="F143" s="112">
        <v>-1186779.18</v>
      </c>
      <c r="G143" s="112">
        <v>0</v>
      </c>
      <c r="H143" s="112">
        <v>14208066.689999999</v>
      </c>
      <c r="I143" s="112">
        <v>0</v>
      </c>
      <c r="J143" s="112">
        <v>14208066.689999999</v>
      </c>
      <c r="K143" s="112">
        <v>-14208066.689999999</v>
      </c>
    </row>
    <row r="144" spans="1:11" ht="14.25" x14ac:dyDescent="0.2">
      <c r="A144" s="561" t="s">
        <v>1178</v>
      </c>
      <c r="B144" s="561"/>
      <c r="C144" s="113">
        <v>0</v>
      </c>
      <c r="D144" s="113">
        <v>20260908.25</v>
      </c>
      <c r="E144" s="113">
        <v>10260342.050000001</v>
      </c>
      <c r="F144" s="113">
        <v>8914816.8499999996</v>
      </c>
      <c r="G144" s="113">
        <v>10260342.050000001</v>
      </c>
      <c r="H144" s="113">
        <v>29175725.100000001</v>
      </c>
      <c r="I144" s="113">
        <v>878998.71</v>
      </c>
      <c r="J144" s="113">
        <v>19794381.760000002</v>
      </c>
      <c r="K144" s="113">
        <v>-18915383.050000001</v>
      </c>
    </row>
    <row r="145" spans="1:11" x14ac:dyDescent="0.2">
      <c r="A145" s="557"/>
      <c r="B145" s="557"/>
      <c r="C145" s="557"/>
      <c r="D145" s="557"/>
      <c r="E145" s="557"/>
      <c r="F145" s="557"/>
      <c r="G145" s="557"/>
      <c r="H145" s="557"/>
      <c r="I145" s="557"/>
      <c r="J145" s="557"/>
      <c r="K145" s="557"/>
    </row>
    <row r="146" spans="1:11" x14ac:dyDescent="0.2">
      <c r="A146" s="559" t="s">
        <v>771</v>
      </c>
      <c r="B146" s="559"/>
      <c r="C146" s="559"/>
      <c r="D146" s="559"/>
      <c r="E146" s="559"/>
      <c r="F146" s="559"/>
      <c r="G146" s="559"/>
      <c r="H146" s="559"/>
      <c r="I146" s="559"/>
      <c r="J146" s="559"/>
      <c r="K146" s="559"/>
    </row>
    <row r="147" spans="1:11" ht="12.75" customHeight="1" x14ac:dyDescent="0.2">
      <c r="A147" s="328" t="s">
        <v>772</v>
      </c>
      <c r="B147" s="328" t="s">
        <v>773</v>
      </c>
      <c r="C147" s="560" t="s">
        <v>774</v>
      </c>
      <c r="D147" s="560"/>
      <c r="E147" s="560" t="s">
        <v>775</v>
      </c>
      <c r="F147" s="560"/>
      <c r="G147" s="560" t="s">
        <v>776</v>
      </c>
      <c r="H147" s="560"/>
      <c r="I147" s="560" t="s">
        <v>777</v>
      </c>
      <c r="J147" s="560"/>
      <c r="K147" s="328" t="s">
        <v>778</v>
      </c>
    </row>
    <row r="148" spans="1:11" x14ac:dyDescent="0.2">
      <c r="A148" s="111" t="s">
        <v>852</v>
      </c>
      <c r="B148" s="111" t="s">
        <v>853</v>
      </c>
      <c r="C148" s="112">
        <v>0</v>
      </c>
      <c r="D148" s="112">
        <v>0</v>
      </c>
      <c r="E148" s="112">
        <v>0</v>
      </c>
      <c r="F148" s="112">
        <v>413441.12</v>
      </c>
      <c r="G148" s="112">
        <v>0</v>
      </c>
      <c r="H148" s="112">
        <v>413441.12</v>
      </c>
      <c r="I148" s="112">
        <v>0</v>
      </c>
      <c r="J148" s="112">
        <v>413441.12</v>
      </c>
      <c r="K148" s="112">
        <v>-413441.12</v>
      </c>
    </row>
    <row r="149" spans="1:11" x14ac:dyDescent="0.2">
      <c r="A149" s="111" t="s">
        <v>779</v>
      </c>
      <c r="B149" s="111" t="s">
        <v>1200</v>
      </c>
      <c r="C149" s="112">
        <v>0</v>
      </c>
      <c r="D149" s="112">
        <v>0</v>
      </c>
      <c r="E149" s="112">
        <v>0</v>
      </c>
      <c r="F149" s="112">
        <v>442153984.44999999</v>
      </c>
      <c r="G149" s="112">
        <v>0</v>
      </c>
      <c r="H149" s="112">
        <v>442153984.44999999</v>
      </c>
      <c r="I149" s="112">
        <v>0</v>
      </c>
      <c r="J149" s="112">
        <v>442153984.44999999</v>
      </c>
      <c r="K149" s="112">
        <v>-442153984.44999999</v>
      </c>
    </row>
    <row r="150" spans="1:11" x14ac:dyDescent="0.2">
      <c r="A150" s="111" t="s">
        <v>843</v>
      </c>
      <c r="B150" s="111" t="s">
        <v>844</v>
      </c>
      <c r="C150" s="112">
        <v>0</v>
      </c>
      <c r="D150" s="112">
        <v>0</v>
      </c>
      <c r="E150" s="112">
        <v>0</v>
      </c>
      <c r="F150" s="112">
        <v>191028867.21000001</v>
      </c>
      <c r="G150" s="112">
        <v>0</v>
      </c>
      <c r="H150" s="112">
        <v>191028867.21000001</v>
      </c>
      <c r="I150" s="112">
        <v>0</v>
      </c>
      <c r="J150" s="112">
        <v>191028867.21000001</v>
      </c>
      <c r="K150" s="112">
        <v>-191028867.21000001</v>
      </c>
    </row>
    <row r="151" spans="1:11" x14ac:dyDescent="0.2">
      <c r="A151" s="111" t="s">
        <v>781</v>
      </c>
      <c r="B151" s="111" t="s">
        <v>782</v>
      </c>
      <c r="C151" s="112">
        <v>0</v>
      </c>
      <c r="D151" s="112">
        <v>0</v>
      </c>
      <c r="E151" s="112">
        <v>0</v>
      </c>
      <c r="F151" s="112">
        <v>4242348.4000000004</v>
      </c>
      <c r="G151" s="112">
        <v>0</v>
      </c>
      <c r="H151" s="112">
        <v>4242348.4000000004</v>
      </c>
      <c r="I151" s="112">
        <v>0</v>
      </c>
      <c r="J151" s="112">
        <v>4242348.4000000004</v>
      </c>
      <c r="K151" s="112">
        <v>-4242348.4000000004</v>
      </c>
    </row>
    <row r="152" spans="1:11" x14ac:dyDescent="0.2">
      <c r="A152" s="111" t="s">
        <v>783</v>
      </c>
      <c r="B152" s="111" t="s">
        <v>784</v>
      </c>
      <c r="C152" s="112">
        <v>0</v>
      </c>
      <c r="D152" s="112">
        <v>0</v>
      </c>
      <c r="E152" s="112">
        <v>0</v>
      </c>
      <c r="F152" s="112">
        <v>2483451.62</v>
      </c>
      <c r="G152" s="112">
        <v>0</v>
      </c>
      <c r="H152" s="112">
        <v>2483451.62</v>
      </c>
      <c r="I152" s="112">
        <v>0</v>
      </c>
      <c r="J152" s="112">
        <v>2483451.62</v>
      </c>
      <c r="K152" s="112">
        <v>-2483451.62</v>
      </c>
    </row>
    <row r="153" spans="1:11" x14ac:dyDescent="0.2">
      <c r="A153" s="111" t="s">
        <v>785</v>
      </c>
      <c r="B153" s="111" t="s">
        <v>786</v>
      </c>
      <c r="C153" s="112">
        <v>0</v>
      </c>
      <c r="D153" s="112">
        <v>0</v>
      </c>
      <c r="E153" s="112">
        <v>0</v>
      </c>
      <c r="F153" s="112">
        <v>8299.85</v>
      </c>
      <c r="G153" s="112">
        <v>0</v>
      </c>
      <c r="H153" s="112">
        <v>8299.85</v>
      </c>
      <c r="I153" s="112">
        <v>0</v>
      </c>
      <c r="J153" s="112">
        <v>8299.85</v>
      </c>
      <c r="K153" s="112">
        <v>-8299.85</v>
      </c>
    </row>
    <row r="154" spans="1:11" x14ac:dyDescent="0.2">
      <c r="A154" s="111" t="s">
        <v>858</v>
      </c>
      <c r="B154" s="111" t="s">
        <v>29</v>
      </c>
      <c r="C154" s="112">
        <v>0</v>
      </c>
      <c r="D154" s="112">
        <v>0</v>
      </c>
      <c r="E154" s="112">
        <v>0</v>
      </c>
      <c r="F154" s="112">
        <v>17.78</v>
      </c>
      <c r="G154" s="112">
        <v>0</v>
      </c>
      <c r="H154" s="112">
        <v>17.78</v>
      </c>
      <c r="I154" s="112">
        <v>0</v>
      </c>
      <c r="J154" s="112">
        <v>17.78</v>
      </c>
      <c r="K154" s="112">
        <v>-17.78</v>
      </c>
    </row>
    <row r="155" spans="1:11" x14ac:dyDescent="0.2">
      <c r="A155" s="111" t="s">
        <v>787</v>
      </c>
      <c r="B155" s="111" t="s">
        <v>788</v>
      </c>
      <c r="C155" s="112">
        <v>0</v>
      </c>
      <c r="D155" s="112">
        <v>0</v>
      </c>
      <c r="E155" s="112">
        <v>0</v>
      </c>
      <c r="F155" s="112">
        <v>1381198.5</v>
      </c>
      <c r="G155" s="112">
        <v>0</v>
      </c>
      <c r="H155" s="112">
        <v>1381198.5</v>
      </c>
      <c r="I155" s="112">
        <v>0</v>
      </c>
      <c r="J155" s="112">
        <v>1381198.5</v>
      </c>
      <c r="K155" s="112">
        <v>-1381198.5</v>
      </c>
    </row>
    <row r="156" spans="1:11" x14ac:dyDescent="0.2">
      <c r="A156" s="111" t="s">
        <v>789</v>
      </c>
      <c r="B156" s="111" t="s">
        <v>790</v>
      </c>
      <c r="C156" s="112">
        <v>0</v>
      </c>
      <c r="D156" s="112">
        <v>0</v>
      </c>
      <c r="E156" s="112">
        <v>0</v>
      </c>
      <c r="F156" s="112">
        <v>28500000</v>
      </c>
      <c r="G156" s="112">
        <v>0</v>
      </c>
      <c r="H156" s="112">
        <v>28500000</v>
      </c>
      <c r="I156" s="112">
        <v>0</v>
      </c>
      <c r="J156" s="112">
        <v>28500000</v>
      </c>
      <c r="K156" s="112">
        <v>-28500000</v>
      </c>
    </row>
    <row r="157" spans="1:11" x14ac:dyDescent="0.2">
      <c r="A157" s="111" t="s">
        <v>791</v>
      </c>
      <c r="B157" s="111" t="s">
        <v>792</v>
      </c>
      <c r="C157" s="112">
        <v>0</v>
      </c>
      <c r="D157" s="112">
        <v>0</v>
      </c>
      <c r="E157" s="112">
        <v>0</v>
      </c>
      <c r="F157" s="112">
        <v>26257794.420000002</v>
      </c>
      <c r="G157" s="112">
        <v>0</v>
      </c>
      <c r="H157" s="112">
        <v>26257794.420000002</v>
      </c>
      <c r="I157" s="112">
        <v>0</v>
      </c>
      <c r="J157" s="112">
        <v>26257794.420000002</v>
      </c>
      <c r="K157" s="112">
        <v>-26257794.420000002</v>
      </c>
    </row>
    <row r="158" spans="1:11" x14ac:dyDescent="0.2">
      <c r="A158" s="111" t="s">
        <v>793</v>
      </c>
      <c r="B158" s="111" t="s">
        <v>794</v>
      </c>
      <c r="C158" s="112">
        <v>0</v>
      </c>
      <c r="D158" s="112">
        <v>0</v>
      </c>
      <c r="E158" s="112">
        <v>0</v>
      </c>
      <c r="F158" s="112">
        <v>2850000</v>
      </c>
      <c r="G158" s="112">
        <v>0</v>
      </c>
      <c r="H158" s="112">
        <v>2850000</v>
      </c>
      <c r="I158" s="112">
        <v>0</v>
      </c>
      <c r="J158" s="112">
        <v>2850000</v>
      </c>
      <c r="K158" s="112">
        <v>-2850000</v>
      </c>
    </row>
    <row r="159" spans="1:11" x14ac:dyDescent="0.2">
      <c r="A159" s="111" t="s">
        <v>795</v>
      </c>
      <c r="B159" s="111" t="s">
        <v>796</v>
      </c>
      <c r="C159" s="112">
        <v>0</v>
      </c>
      <c r="D159" s="112">
        <v>0</v>
      </c>
      <c r="E159" s="112">
        <v>0</v>
      </c>
      <c r="F159" s="112">
        <v>7477964.46</v>
      </c>
      <c r="G159" s="112">
        <v>0</v>
      </c>
      <c r="H159" s="112">
        <v>7477964.46</v>
      </c>
      <c r="I159" s="112">
        <v>0</v>
      </c>
      <c r="J159" s="112">
        <v>7477964.46</v>
      </c>
      <c r="K159" s="112">
        <v>-7477964.46</v>
      </c>
    </row>
    <row r="160" spans="1:11" x14ac:dyDescent="0.2">
      <c r="A160" s="111" t="s">
        <v>797</v>
      </c>
      <c r="B160" s="111" t="s">
        <v>798</v>
      </c>
      <c r="C160" s="112">
        <v>0</v>
      </c>
      <c r="D160" s="112">
        <v>0</v>
      </c>
      <c r="E160" s="112">
        <v>0</v>
      </c>
      <c r="F160" s="112">
        <v>184938409.47</v>
      </c>
      <c r="G160" s="112">
        <v>0</v>
      </c>
      <c r="H160" s="112">
        <v>184938409.47</v>
      </c>
      <c r="I160" s="112">
        <v>0</v>
      </c>
      <c r="J160" s="112">
        <v>184938409.47</v>
      </c>
      <c r="K160" s="112">
        <v>-184938409.47</v>
      </c>
    </row>
    <row r="161" spans="1:11" x14ac:dyDescent="0.2">
      <c r="A161" s="111" t="s">
        <v>799</v>
      </c>
      <c r="B161" s="111" t="s">
        <v>800</v>
      </c>
      <c r="C161" s="112">
        <v>0</v>
      </c>
      <c r="D161" s="112">
        <v>0</v>
      </c>
      <c r="E161" s="112">
        <v>0</v>
      </c>
      <c r="F161" s="112">
        <v>9944.24</v>
      </c>
      <c r="G161" s="112">
        <v>0</v>
      </c>
      <c r="H161" s="112">
        <v>9944.24</v>
      </c>
      <c r="I161" s="112">
        <v>0</v>
      </c>
      <c r="J161" s="112">
        <v>9944.24</v>
      </c>
      <c r="K161" s="112">
        <v>-9944.24</v>
      </c>
    </row>
    <row r="162" spans="1:11" x14ac:dyDescent="0.2">
      <c r="A162" s="111" t="s">
        <v>801</v>
      </c>
      <c r="B162" s="111" t="s">
        <v>802</v>
      </c>
      <c r="C162" s="112">
        <v>0</v>
      </c>
      <c r="D162" s="112">
        <v>0</v>
      </c>
      <c r="E162" s="112">
        <v>0</v>
      </c>
      <c r="F162" s="112">
        <v>15939.02</v>
      </c>
      <c r="G162" s="112">
        <v>0</v>
      </c>
      <c r="H162" s="112">
        <v>15939.02</v>
      </c>
      <c r="I162" s="112">
        <v>0</v>
      </c>
      <c r="J162" s="112">
        <v>15939.02</v>
      </c>
      <c r="K162" s="112">
        <v>-15939.02</v>
      </c>
    </row>
    <row r="163" spans="1:11" x14ac:dyDescent="0.2">
      <c r="A163" s="111" t="s">
        <v>803</v>
      </c>
      <c r="B163" s="111" t="s">
        <v>804</v>
      </c>
      <c r="C163" s="112">
        <v>0</v>
      </c>
      <c r="D163" s="112">
        <v>0</v>
      </c>
      <c r="E163" s="112">
        <v>0</v>
      </c>
      <c r="F163" s="112">
        <v>1186779.18</v>
      </c>
      <c r="G163" s="112">
        <v>0</v>
      </c>
      <c r="H163" s="112">
        <v>1186779.18</v>
      </c>
      <c r="I163" s="112">
        <v>0</v>
      </c>
      <c r="J163" s="112">
        <v>1186779.18</v>
      </c>
      <c r="K163" s="112">
        <v>-1186779.18</v>
      </c>
    </row>
    <row r="164" spans="1:11" x14ac:dyDescent="0.2">
      <c r="A164" s="111" t="s">
        <v>805</v>
      </c>
      <c r="B164" s="111" t="s">
        <v>806</v>
      </c>
      <c r="C164" s="112">
        <v>0</v>
      </c>
      <c r="D164" s="112">
        <v>0</v>
      </c>
      <c r="E164" s="112">
        <v>0</v>
      </c>
      <c r="F164" s="112">
        <v>2226676.12</v>
      </c>
      <c r="G164" s="112">
        <v>0</v>
      </c>
      <c r="H164" s="112">
        <v>2226676.12</v>
      </c>
      <c r="I164" s="112">
        <v>0</v>
      </c>
      <c r="J164" s="112">
        <v>2226676.12</v>
      </c>
      <c r="K164" s="112">
        <v>-2226676.12</v>
      </c>
    </row>
    <row r="165" spans="1:11" ht="14.25" x14ac:dyDescent="0.2">
      <c r="A165" s="561" t="s">
        <v>807</v>
      </c>
      <c r="B165" s="561"/>
      <c r="C165" s="113">
        <v>0</v>
      </c>
      <c r="D165" s="113">
        <v>0</v>
      </c>
      <c r="E165" s="113">
        <v>0</v>
      </c>
      <c r="F165" s="113">
        <v>895175115.84000003</v>
      </c>
      <c r="G165" s="113">
        <v>0</v>
      </c>
      <c r="H165" s="113">
        <v>895175115.84000003</v>
      </c>
      <c r="I165" s="113">
        <v>0</v>
      </c>
      <c r="J165" s="113">
        <v>895175115.84000003</v>
      </c>
      <c r="K165" s="113">
        <v>-895175115.84000003</v>
      </c>
    </row>
    <row r="166" spans="1:11" x14ac:dyDescent="0.2">
      <c r="A166" s="557"/>
      <c r="B166" s="557"/>
      <c r="C166" s="557"/>
      <c r="D166" s="557"/>
      <c r="E166" s="557"/>
      <c r="F166" s="557"/>
      <c r="G166" s="557"/>
      <c r="H166" s="557"/>
      <c r="I166" s="557"/>
      <c r="J166" s="557"/>
      <c r="K166" s="557"/>
    </row>
    <row r="167" spans="1:11" x14ac:dyDescent="0.2">
      <c r="A167" s="559" t="s">
        <v>771</v>
      </c>
      <c r="B167" s="559"/>
      <c r="C167" s="559"/>
      <c r="D167" s="559"/>
      <c r="E167" s="559"/>
      <c r="F167" s="559"/>
      <c r="G167" s="559"/>
      <c r="H167" s="559"/>
      <c r="I167" s="559"/>
      <c r="J167" s="559"/>
      <c r="K167" s="559"/>
    </row>
    <row r="168" spans="1:11" ht="12.75" customHeight="1" x14ac:dyDescent="0.2">
      <c r="A168" s="328" t="s">
        <v>772</v>
      </c>
      <c r="B168" s="328" t="s">
        <v>773</v>
      </c>
      <c r="C168" s="560" t="s">
        <v>774</v>
      </c>
      <c r="D168" s="560"/>
      <c r="E168" s="560" t="s">
        <v>775</v>
      </c>
      <c r="F168" s="560"/>
      <c r="G168" s="560" t="s">
        <v>776</v>
      </c>
      <c r="H168" s="560"/>
      <c r="I168" s="560" t="s">
        <v>777</v>
      </c>
      <c r="J168" s="560"/>
      <c r="K168" s="328" t="s">
        <v>778</v>
      </c>
    </row>
    <row r="169" spans="1:11" x14ac:dyDescent="0.2">
      <c r="A169" s="126" t="s">
        <v>440</v>
      </c>
      <c r="B169" s="126" t="s">
        <v>808</v>
      </c>
      <c r="C169" s="123">
        <v>0</v>
      </c>
      <c r="D169" s="123">
        <v>0</v>
      </c>
      <c r="E169" s="123">
        <v>2086256.32</v>
      </c>
      <c r="F169" s="123">
        <v>0</v>
      </c>
      <c r="G169" s="123">
        <v>2086256.32</v>
      </c>
      <c r="H169" s="123">
        <v>0</v>
      </c>
      <c r="I169" s="123">
        <v>2086256.32</v>
      </c>
      <c r="J169" s="123">
        <v>0</v>
      </c>
      <c r="K169" s="123">
        <v>2086256.32</v>
      </c>
    </row>
    <row r="170" spans="1:11" x14ac:dyDescent="0.2">
      <c r="A170" s="258" t="s">
        <v>438</v>
      </c>
      <c r="B170" s="258" t="s">
        <v>437</v>
      </c>
      <c r="C170" s="259">
        <v>0</v>
      </c>
      <c r="D170" s="259">
        <v>0</v>
      </c>
      <c r="E170" s="259">
        <v>42378.99</v>
      </c>
      <c r="F170" s="259">
        <v>0</v>
      </c>
      <c r="G170" s="259">
        <v>42378.99</v>
      </c>
      <c r="H170" s="259">
        <v>0</v>
      </c>
      <c r="I170" s="259">
        <v>42378.99</v>
      </c>
      <c r="J170" s="259">
        <v>0</v>
      </c>
      <c r="K170" s="259">
        <v>42378.99</v>
      </c>
    </row>
    <row r="171" spans="1:11" x14ac:dyDescent="0.2">
      <c r="A171" s="126" t="s">
        <v>432</v>
      </c>
      <c r="B171" s="126" t="s">
        <v>859</v>
      </c>
      <c r="C171" s="123">
        <v>0</v>
      </c>
      <c r="D171" s="123">
        <v>0</v>
      </c>
      <c r="E171" s="123">
        <v>846.16</v>
      </c>
      <c r="F171" s="123">
        <v>0</v>
      </c>
      <c r="G171" s="123">
        <v>846.16</v>
      </c>
      <c r="H171" s="123">
        <v>0</v>
      </c>
      <c r="I171" s="123">
        <v>846.16</v>
      </c>
      <c r="J171" s="123">
        <v>0</v>
      </c>
      <c r="K171" s="123">
        <v>846.16</v>
      </c>
    </row>
    <row r="172" spans="1:11" x14ac:dyDescent="0.2">
      <c r="A172" s="126" t="s">
        <v>414</v>
      </c>
      <c r="B172" s="126" t="s">
        <v>809</v>
      </c>
      <c r="C172" s="123">
        <v>0</v>
      </c>
      <c r="D172" s="123">
        <v>0</v>
      </c>
      <c r="E172" s="123">
        <v>552537.34</v>
      </c>
      <c r="F172" s="123">
        <v>0</v>
      </c>
      <c r="G172" s="123">
        <v>552537.34</v>
      </c>
      <c r="H172" s="123">
        <v>0</v>
      </c>
      <c r="I172" s="123">
        <v>552537.34</v>
      </c>
      <c r="J172" s="123">
        <v>0</v>
      </c>
      <c r="K172" s="123">
        <v>552537.34</v>
      </c>
    </row>
    <row r="173" spans="1:11" x14ac:dyDescent="0.2">
      <c r="A173" s="258" t="s">
        <v>406</v>
      </c>
      <c r="B173" s="258" t="s">
        <v>397</v>
      </c>
      <c r="C173" s="259">
        <v>0</v>
      </c>
      <c r="D173" s="259">
        <v>0</v>
      </c>
      <c r="E173" s="259">
        <v>170932.93</v>
      </c>
      <c r="F173" s="259">
        <v>0</v>
      </c>
      <c r="G173" s="259">
        <v>170932.93</v>
      </c>
      <c r="H173" s="259">
        <v>0</v>
      </c>
      <c r="I173" s="259">
        <v>170932.93</v>
      </c>
      <c r="J173" s="259">
        <v>0</v>
      </c>
      <c r="K173" s="259">
        <v>170932.93</v>
      </c>
    </row>
    <row r="174" spans="1:11" x14ac:dyDescent="0.2">
      <c r="A174" s="258" t="s">
        <v>405</v>
      </c>
      <c r="B174" s="258" t="s">
        <v>393</v>
      </c>
      <c r="C174" s="259">
        <v>0</v>
      </c>
      <c r="D174" s="259">
        <v>0</v>
      </c>
      <c r="E174" s="259">
        <v>46411.08</v>
      </c>
      <c r="F174" s="259">
        <v>0</v>
      </c>
      <c r="G174" s="259">
        <v>46411.08</v>
      </c>
      <c r="H174" s="259">
        <v>0</v>
      </c>
      <c r="I174" s="259">
        <v>46411.08</v>
      </c>
      <c r="J174" s="259">
        <v>0</v>
      </c>
      <c r="K174" s="259">
        <v>46411.08</v>
      </c>
    </row>
    <row r="175" spans="1:11" x14ac:dyDescent="0.2">
      <c r="A175" s="153" t="s">
        <v>390</v>
      </c>
      <c r="B175" s="153" t="s">
        <v>810</v>
      </c>
      <c r="C175" s="154">
        <v>0</v>
      </c>
      <c r="D175" s="154">
        <v>0</v>
      </c>
      <c r="E175" s="154">
        <v>499393.59</v>
      </c>
      <c r="F175" s="154">
        <v>0</v>
      </c>
      <c r="G175" s="154">
        <v>499393.59</v>
      </c>
      <c r="H175" s="154">
        <v>0</v>
      </c>
      <c r="I175" s="154">
        <v>499393.59</v>
      </c>
      <c r="J175" s="154">
        <v>0</v>
      </c>
      <c r="K175" s="154">
        <v>499393.59</v>
      </c>
    </row>
    <row r="176" spans="1:11" x14ac:dyDescent="0.2">
      <c r="A176" s="153" t="s">
        <v>388</v>
      </c>
      <c r="B176" s="153" t="s">
        <v>811</v>
      </c>
      <c r="C176" s="154">
        <v>0</v>
      </c>
      <c r="D176" s="154">
        <v>0</v>
      </c>
      <c r="E176" s="154">
        <v>142221.92000000001</v>
      </c>
      <c r="F176" s="154">
        <v>0</v>
      </c>
      <c r="G176" s="154">
        <v>142221.92000000001</v>
      </c>
      <c r="H176" s="154">
        <v>0</v>
      </c>
      <c r="I176" s="154">
        <v>142221.92000000001</v>
      </c>
      <c r="J176" s="154">
        <v>0</v>
      </c>
      <c r="K176" s="154">
        <v>142221.92000000001</v>
      </c>
    </row>
    <row r="177" spans="1:11" x14ac:dyDescent="0.2">
      <c r="A177" s="228" t="s">
        <v>372</v>
      </c>
      <c r="B177" s="228" t="s">
        <v>371</v>
      </c>
      <c r="C177" s="229">
        <v>0</v>
      </c>
      <c r="D177" s="229">
        <v>0</v>
      </c>
      <c r="E177" s="229">
        <v>517110.83</v>
      </c>
      <c r="F177" s="229">
        <v>0</v>
      </c>
      <c r="G177" s="229">
        <v>517110.83</v>
      </c>
      <c r="H177" s="229">
        <v>0</v>
      </c>
      <c r="I177" s="229">
        <v>517110.83</v>
      </c>
      <c r="J177" s="229">
        <v>0</v>
      </c>
      <c r="K177" s="229">
        <v>517110.83</v>
      </c>
    </row>
    <row r="178" spans="1:11" x14ac:dyDescent="0.2">
      <c r="A178" s="258" t="s">
        <v>1220</v>
      </c>
      <c r="B178" s="258" t="s">
        <v>1219</v>
      </c>
      <c r="C178" s="259">
        <v>0</v>
      </c>
      <c r="D178" s="259">
        <v>0</v>
      </c>
      <c r="E178" s="259">
        <v>578.01</v>
      </c>
      <c r="F178" s="259">
        <v>0</v>
      </c>
      <c r="G178" s="259">
        <v>578.01</v>
      </c>
      <c r="H178" s="259">
        <v>0</v>
      </c>
      <c r="I178" s="259">
        <v>578.01</v>
      </c>
      <c r="J178" s="259">
        <v>0</v>
      </c>
      <c r="K178" s="259">
        <v>578.01</v>
      </c>
    </row>
    <row r="179" spans="1:11" x14ac:dyDescent="0.2">
      <c r="A179" s="258" t="s">
        <v>378</v>
      </c>
      <c r="B179" s="258" t="s">
        <v>812</v>
      </c>
      <c r="C179" s="259">
        <v>0</v>
      </c>
      <c r="D179" s="259">
        <v>0</v>
      </c>
      <c r="E179" s="259">
        <v>8848.7099999999991</v>
      </c>
      <c r="F179" s="259">
        <v>0</v>
      </c>
      <c r="G179" s="259">
        <v>8848.7099999999991</v>
      </c>
      <c r="H179" s="259">
        <v>0</v>
      </c>
      <c r="I179" s="259">
        <v>8848.7099999999991</v>
      </c>
      <c r="J179" s="259">
        <v>0</v>
      </c>
      <c r="K179" s="259">
        <v>8848.7099999999991</v>
      </c>
    </row>
    <row r="180" spans="1:11" x14ac:dyDescent="0.2">
      <c r="A180" s="333" t="s">
        <v>364</v>
      </c>
      <c r="B180" s="333" t="s">
        <v>813</v>
      </c>
      <c r="C180" s="334">
        <v>0</v>
      </c>
      <c r="D180" s="334">
        <v>0</v>
      </c>
      <c r="E180" s="334">
        <v>740</v>
      </c>
      <c r="F180" s="334">
        <v>0</v>
      </c>
      <c r="G180" s="334">
        <v>740</v>
      </c>
      <c r="H180" s="334">
        <v>0</v>
      </c>
      <c r="I180" s="334">
        <v>740</v>
      </c>
      <c r="J180" s="334">
        <v>0</v>
      </c>
      <c r="K180" s="334">
        <v>740</v>
      </c>
    </row>
    <row r="181" spans="1:11" x14ac:dyDescent="0.2">
      <c r="A181" s="333" t="s">
        <v>362</v>
      </c>
      <c r="B181" s="333" t="s">
        <v>361</v>
      </c>
      <c r="C181" s="334">
        <v>0</v>
      </c>
      <c r="D181" s="334">
        <v>0</v>
      </c>
      <c r="E181" s="334">
        <v>28119.51</v>
      </c>
      <c r="F181" s="334">
        <v>0</v>
      </c>
      <c r="G181" s="334">
        <v>28119.51</v>
      </c>
      <c r="H181" s="334">
        <v>0</v>
      </c>
      <c r="I181" s="334">
        <v>28119.51</v>
      </c>
      <c r="J181" s="334">
        <v>0</v>
      </c>
      <c r="K181" s="334">
        <v>28119.51</v>
      </c>
    </row>
    <row r="182" spans="1:11" x14ac:dyDescent="0.2">
      <c r="A182" s="333" t="s">
        <v>360</v>
      </c>
      <c r="B182" s="333" t="s">
        <v>359</v>
      </c>
      <c r="C182" s="334">
        <v>0</v>
      </c>
      <c r="D182" s="334">
        <v>0</v>
      </c>
      <c r="E182" s="334">
        <v>346</v>
      </c>
      <c r="F182" s="334">
        <v>0</v>
      </c>
      <c r="G182" s="334">
        <v>346</v>
      </c>
      <c r="H182" s="334">
        <v>0</v>
      </c>
      <c r="I182" s="334">
        <v>346</v>
      </c>
      <c r="J182" s="334">
        <v>0</v>
      </c>
      <c r="K182" s="334">
        <v>346</v>
      </c>
    </row>
    <row r="183" spans="1:11" x14ac:dyDescent="0.2">
      <c r="A183" s="333" t="s">
        <v>358</v>
      </c>
      <c r="B183" s="333" t="s">
        <v>815</v>
      </c>
      <c r="C183" s="334">
        <v>0</v>
      </c>
      <c r="D183" s="334">
        <v>0</v>
      </c>
      <c r="E183" s="334">
        <v>64620.87</v>
      </c>
      <c r="F183" s="334">
        <v>0</v>
      </c>
      <c r="G183" s="334">
        <v>64620.87</v>
      </c>
      <c r="H183" s="334">
        <v>0</v>
      </c>
      <c r="I183" s="334">
        <v>64620.87</v>
      </c>
      <c r="J183" s="334">
        <v>0</v>
      </c>
      <c r="K183" s="334">
        <v>64620.87</v>
      </c>
    </row>
    <row r="184" spans="1:11" x14ac:dyDescent="0.2">
      <c r="A184" s="333" t="s">
        <v>356</v>
      </c>
      <c r="B184" s="333" t="s">
        <v>355</v>
      </c>
      <c r="C184" s="334">
        <v>0</v>
      </c>
      <c r="D184" s="334">
        <v>0</v>
      </c>
      <c r="E184" s="334">
        <v>17524</v>
      </c>
      <c r="F184" s="334">
        <v>0</v>
      </c>
      <c r="G184" s="334">
        <v>17524</v>
      </c>
      <c r="H184" s="334">
        <v>0</v>
      </c>
      <c r="I184" s="334">
        <v>17524</v>
      </c>
      <c r="J184" s="334">
        <v>0</v>
      </c>
      <c r="K184" s="334">
        <v>17524</v>
      </c>
    </row>
    <row r="185" spans="1:11" x14ac:dyDescent="0.2">
      <c r="A185" s="333" t="s">
        <v>354</v>
      </c>
      <c r="B185" s="333" t="s">
        <v>353</v>
      </c>
      <c r="C185" s="334">
        <v>0</v>
      </c>
      <c r="D185" s="334">
        <v>0</v>
      </c>
      <c r="E185" s="334">
        <v>50363.14</v>
      </c>
      <c r="F185" s="334">
        <v>0</v>
      </c>
      <c r="G185" s="334">
        <v>50363.14</v>
      </c>
      <c r="H185" s="334">
        <v>0</v>
      </c>
      <c r="I185" s="334">
        <v>50363.14</v>
      </c>
      <c r="J185" s="334">
        <v>0</v>
      </c>
      <c r="K185" s="334">
        <v>50363.14</v>
      </c>
    </row>
    <row r="186" spans="1:11" x14ac:dyDescent="0.2">
      <c r="A186" s="224" t="s">
        <v>352</v>
      </c>
      <c r="B186" s="224" t="s">
        <v>351</v>
      </c>
      <c r="C186" s="225">
        <v>0</v>
      </c>
      <c r="D186" s="225">
        <v>0</v>
      </c>
      <c r="E186" s="225">
        <v>290</v>
      </c>
      <c r="F186" s="225">
        <v>0</v>
      </c>
      <c r="G186" s="225">
        <v>290</v>
      </c>
      <c r="H186" s="225">
        <v>0</v>
      </c>
      <c r="I186" s="225">
        <v>290</v>
      </c>
      <c r="J186" s="225">
        <v>0</v>
      </c>
      <c r="K186" s="225">
        <v>290</v>
      </c>
    </row>
    <row r="187" spans="1:11" x14ac:dyDescent="0.2">
      <c r="A187" s="224" t="s">
        <v>350</v>
      </c>
      <c r="B187" s="224" t="s">
        <v>349</v>
      </c>
      <c r="C187" s="225">
        <v>0</v>
      </c>
      <c r="D187" s="225">
        <v>0</v>
      </c>
      <c r="E187" s="225">
        <v>7436</v>
      </c>
      <c r="F187" s="225">
        <v>0</v>
      </c>
      <c r="G187" s="225">
        <v>7436</v>
      </c>
      <c r="H187" s="225">
        <v>0</v>
      </c>
      <c r="I187" s="225">
        <v>7436</v>
      </c>
      <c r="J187" s="225">
        <v>0</v>
      </c>
      <c r="K187" s="225">
        <v>7436</v>
      </c>
    </row>
    <row r="188" spans="1:11" x14ac:dyDescent="0.2">
      <c r="A188" s="224" t="s">
        <v>348</v>
      </c>
      <c r="B188" s="224" t="s">
        <v>347</v>
      </c>
      <c r="C188" s="225">
        <v>0</v>
      </c>
      <c r="D188" s="225">
        <v>0</v>
      </c>
      <c r="E188" s="225">
        <v>3405.72</v>
      </c>
      <c r="F188" s="225">
        <v>0</v>
      </c>
      <c r="G188" s="225">
        <v>3405.72</v>
      </c>
      <c r="H188" s="225">
        <v>0</v>
      </c>
      <c r="I188" s="225">
        <v>3405.72</v>
      </c>
      <c r="J188" s="225">
        <v>0</v>
      </c>
      <c r="K188" s="225">
        <v>3405.72</v>
      </c>
    </row>
    <row r="189" spans="1:11" x14ac:dyDescent="0.2">
      <c r="A189" s="224" t="s">
        <v>346</v>
      </c>
      <c r="B189" s="224" t="s">
        <v>345</v>
      </c>
      <c r="C189" s="225">
        <v>0</v>
      </c>
      <c r="D189" s="225">
        <v>0</v>
      </c>
      <c r="E189" s="225">
        <v>1156.42</v>
      </c>
      <c r="F189" s="225">
        <v>0</v>
      </c>
      <c r="G189" s="225">
        <v>1156.42</v>
      </c>
      <c r="H189" s="225">
        <v>0</v>
      </c>
      <c r="I189" s="225">
        <v>1156.42</v>
      </c>
      <c r="J189" s="225">
        <v>0</v>
      </c>
      <c r="K189" s="225">
        <v>1156.42</v>
      </c>
    </row>
    <row r="190" spans="1:11" x14ac:dyDescent="0.2">
      <c r="A190" s="224" t="s">
        <v>340</v>
      </c>
      <c r="B190" s="224" t="s">
        <v>339</v>
      </c>
      <c r="C190" s="225">
        <v>0</v>
      </c>
      <c r="D190" s="225">
        <v>0</v>
      </c>
      <c r="E190" s="225">
        <v>1712.61</v>
      </c>
      <c r="F190" s="225">
        <v>0</v>
      </c>
      <c r="G190" s="225">
        <v>1712.61</v>
      </c>
      <c r="H190" s="225">
        <v>0</v>
      </c>
      <c r="I190" s="225">
        <v>1712.61</v>
      </c>
      <c r="J190" s="225">
        <v>0</v>
      </c>
      <c r="K190" s="225">
        <v>1712.61</v>
      </c>
    </row>
    <row r="191" spans="1:11" x14ac:dyDescent="0.2">
      <c r="A191" s="224" t="s">
        <v>332</v>
      </c>
      <c r="B191" s="224" t="s">
        <v>817</v>
      </c>
      <c r="C191" s="225">
        <v>0</v>
      </c>
      <c r="D191" s="225">
        <v>0</v>
      </c>
      <c r="E191" s="225">
        <v>54611.68</v>
      </c>
      <c r="F191" s="225">
        <v>0</v>
      </c>
      <c r="G191" s="225">
        <v>54611.68</v>
      </c>
      <c r="H191" s="225">
        <v>0</v>
      </c>
      <c r="I191" s="225">
        <v>54611.68</v>
      </c>
      <c r="J191" s="225">
        <v>0</v>
      </c>
      <c r="K191" s="225">
        <v>54611.68</v>
      </c>
    </row>
    <row r="192" spans="1:11" x14ac:dyDescent="0.2">
      <c r="A192" s="250" t="s">
        <v>330</v>
      </c>
      <c r="B192" s="250" t="s">
        <v>329</v>
      </c>
      <c r="C192" s="251">
        <v>0</v>
      </c>
      <c r="D192" s="251">
        <v>0</v>
      </c>
      <c r="E192" s="251">
        <v>23602.5</v>
      </c>
      <c r="F192" s="251">
        <v>0</v>
      </c>
      <c r="G192" s="251">
        <v>23602.5</v>
      </c>
      <c r="H192" s="251">
        <v>0</v>
      </c>
      <c r="I192" s="251">
        <v>23602.5</v>
      </c>
      <c r="J192" s="251">
        <v>0</v>
      </c>
      <c r="K192" s="251">
        <v>23602.5</v>
      </c>
    </row>
    <row r="193" spans="1:11" x14ac:dyDescent="0.2">
      <c r="A193" s="250" t="s">
        <v>328</v>
      </c>
      <c r="B193" s="250" t="s">
        <v>327</v>
      </c>
      <c r="C193" s="251">
        <v>0</v>
      </c>
      <c r="D193" s="251">
        <v>0</v>
      </c>
      <c r="E193" s="251">
        <v>20250.78</v>
      </c>
      <c r="F193" s="251">
        <v>0</v>
      </c>
      <c r="G193" s="251">
        <v>20250.78</v>
      </c>
      <c r="H193" s="251">
        <v>0</v>
      </c>
      <c r="I193" s="251">
        <v>20250.78</v>
      </c>
      <c r="J193" s="251">
        <v>0</v>
      </c>
      <c r="K193" s="251">
        <v>20250.78</v>
      </c>
    </row>
    <row r="194" spans="1:11" x14ac:dyDescent="0.2">
      <c r="A194" s="303" t="s">
        <v>293</v>
      </c>
      <c r="B194" s="303" t="s">
        <v>292</v>
      </c>
      <c r="C194" s="304">
        <v>0</v>
      </c>
      <c r="D194" s="304">
        <v>0</v>
      </c>
      <c r="E194" s="304">
        <v>44056.24</v>
      </c>
      <c r="F194" s="304">
        <v>0</v>
      </c>
      <c r="G194" s="304">
        <v>44056.24</v>
      </c>
      <c r="H194" s="304">
        <v>0</v>
      </c>
      <c r="I194" s="304">
        <v>44056.24</v>
      </c>
      <c r="J194" s="304">
        <v>0</v>
      </c>
      <c r="K194" s="304">
        <v>44056.24</v>
      </c>
    </row>
    <row r="195" spans="1:11" x14ac:dyDescent="0.2">
      <c r="A195" s="303" t="s">
        <v>291</v>
      </c>
      <c r="B195" s="303" t="s">
        <v>290</v>
      </c>
      <c r="C195" s="304">
        <v>0</v>
      </c>
      <c r="D195" s="304">
        <v>0</v>
      </c>
      <c r="E195" s="304">
        <v>230</v>
      </c>
      <c r="F195" s="304">
        <v>0</v>
      </c>
      <c r="G195" s="304">
        <v>230</v>
      </c>
      <c r="H195" s="304">
        <v>0</v>
      </c>
      <c r="I195" s="304">
        <v>230</v>
      </c>
      <c r="J195" s="304">
        <v>0</v>
      </c>
      <c r="K195" s="304">
        <v>230</v>
      </c>
    </row>
    <row r="196" spans="1:11" x14ac:dyDescent="0.2">
      <c r="A196" s="303" t="s">
        <v>289</v>
      </c>
      <c r="B196" s="303" t="s">
        <v>818</v>
      </c>
      <c r="C196" s="304">
        <v>0</v>
      </c>
      <c r="D196" s="304">
        <v>0</v>
      </c>
      <c r="E196" s="304">
        <v>17066.11</v>
      </c>
      <c r="F196" s="304">
        <v>0</v>
      </c>
      <c r="G196" s="304">
        <v>17066.11</v>
      </c>
      <c r="H196" s="304">
        <v>0</v>
      </c>
      <c r="I196" s="304">
        <v>17066.11</v>
      </c>
      <c r="J196" s="304">
        <v>0</v>
      </c>
      <c r="K196" s="304">
        <v>17066.11</v>
      </c>
    </row>
    <row r="197" spans="1:11" x14ac:dyDescent="0.2">
      <c r="A197" s="303" t="s">
        <v>287</v>
      </c>
      <c r="B197" s="303" t="s">
        <v>286</v>
      </c>
      <c r="C197" s="304">
        <v>0</v>
      </c>
      <c r="D197" s="304">
        <v>0</v>
      </c>
      <c r="E197" s="304">
        <v>11154.93</v>
      </c>
      <c r="F197" s="304">
        <v>0</v>
      </c>
      <c r="G197" s="304">
        <v>11154.93</v>
      </c>
      <c r="H197" s="304">
        <v>0</v>
      </c>
      <c r="I197" s="304">
        <v>11154.93</v>
      </c>
      <c r="J197" s="304">
        <v>0</v>
      </c>
      <c r="K197" s="304">
        <v>11154.93</v>
      </c>
    </row>
    <row r="198" spans="1:11" x14ac:dyDescent="0.2">
      <c r="A198" s="303" t="s">
        <v>285</v>
      </c>
      <c r="B198" s="303" t="s">
        <v>284</v>
      </c>
      <c r="C198" s="304">
        <v>0</v>
      </c>
      <c r="D198" s="304">
        <v>0</v>
      </c>
      <c r="E198" s="304">
        <v>196.99</v>
      </c>
      <c r="F198" s="304">
        <v>0</v>
      </c>
      <c r="G198" s="304">
        <v>196.99</v>
      </c>
      <c r="H198" s="304">
        <v>0</v>
      </c>
      <c r="I198" s="304">
        <v>196.99</v>
      </c>
      <c r="J198" s="304">
        <v>0</v>
      </c>
      <c r="K198" s="304">
        <v>196.99</v>
      </c>
    </row>
    <row r="199" spans="1:11" x14ac:dyDescent="0.2">
      <c r="A199" s="126" t="s">
        <v>283</v>
      </c>
      <c r="B199" s="126" t="s">
        <v>282</v>
      </c>
      <c r="C199" s="123">
        <v>0</v>
      </c>
      <c r="D199" s="123">
        <v>0</v>
      </c>
      <c r="E199" s="123">
        <v>14938.72</v>
      </c>
      <c r="F199" s="123">
        <v>0</v>
      </c>
      <c r="G199" s="123">
        <v>14938.72</v>
      </c>
      <c r="H199" s="123">
        <v>0</v>
      </c>
      <c r="I199" s="123">
        <v>14938.72</v>
      </c>
      <c r="J199" s="123">
        <v>0</v>
      </c>
      <c r="K199" s="123">
        <v>14938.72</v>
      </c>
    </row>
    <row r="200" spans="1:11" x14ac:dyDescent="0.2">
      <c r="A200" s="126" t="s">
        <v>281</v>
      </c>
      <c r="B200" s="126" t="s">
        <v>280</v>
      </c>
      <c r="C200" s="123">
        <v>0</v>
      </c>
      <c r="D200" s="123">
        <v>0</v>
      </c>
      <c r="E200" s="123">
        <v>475</v>
      </c>
      <c r="F200" s="123">
        <v>0</v>
      </c>
      <c r="G200" s="123">
        <v>475</v>
      </c>
      <c r="H200" s="123">
        <v>0</v>
      </c>
      <c r="I200" s="123">
        <v>475</v>
      </c>
      <c r="J200" s="123">
        <v>0</v>
      </c>
      <c r="K200" s="123">
        <v>475</v>
      </c>
    </row>
    <row r="201" spans="1:11" x14ac:dyDescent="0.2">
      <c r="A201" s="126" t="s">
        <v>279</v>
      </c>
      <c r="B201" s="126" t="s">
        <v>278</v>
      </c>
      <c r="C201" s="123">
        <v>0</v>
      </c>
      <c r="D201" s="123">
        <v>0</v>
      </c>
      <c r="E201" s="123">
        <v>4228.5</v>
      </c>
      <c r="F201" s="123">
        <v>0</v>
      </c>
      <c r="G201" s="123">
        <v>4228.5</v>
      </c>
      <c r="H201" s="123">
        <v>0</v>
      </c>
      <c r="I201" s="123">
        <v>4228.5</v>
      </c>
      <c r="J201" s="123">
        <v>0</v>
      </c>
      <c r="K201" s="123">
        <v>4228.5</v>
      </c>
    </row>
    <row r="202" spans="1:11" x14ac:dyDescent="0.2">
      <c r="A202" s="126" t="s">
        <v>277</v>
      </c>
      <c r="B202" s="126" t="s">
        <v>276</v>
      </c>
      <c r="C202" s="123">
        <v>0</v>
      </c>
      <c r="D202" s="123">
        <v>0</v>
      </c>
      <c r="E202" s="123">
        <v>65975</v>
      </c>
      <c r="F202" s="123">
        <v>0</v>
      </c>
      <c r="G202" s="123">
        <v>65975</v>
      </c>
      <c r="H202" s="123">
        <v>0</v>
      </c>
      <c r="I202" s="123">
        <v>65975</v>
      </c>
      <c r="J202" s="123">
        <v>0</v>
      </c>
      <c r="K202" s="123">
        <v>65975</v>
      </c>
    </row>
    <row r="203" spans="1:11" x14ac:dyDescent="0.2">
      <c r="A203" s="226" t="s">
        <v>275</v>
      </c>
      <c r="B203" s="226" t="s">
        <v>274</v>
      </c>
      <c r="C203" s="227">
        <v>0</v>
      </c>
      <c r="D203" s="227">
        <v>0</v>
      </c>
      <c r="E203" s="227">
        <v>7437.49</v>
      </c>
      <c r="F203" s="227">
        <v>0</v>
      </c>
      <c r="G203" s="227">
        <v>7437.49</v>
      </c>
      <c r="H203" s="227">
        <v>0</v>
      </c>
      <c r="I203" s="227">
        <v>7437.49</v>
      </c>
      <c r="J203" s="227">
        <v>0</v>
      </c>
      <c r="K203" s="227">
        <v>7437.49</v>
      </c>
    </row>
    <row r="204" spans="1:11" x14ac:dyDescent="0.2">
      <c r="A204" s="226" t="s">
        <v>273</v>
      </c>
      <c r="B204" s="226" t="s">
        <v>272</v>
      </c>
      <c r="C204" s="227">
        <v>0</v>
      </c>
      <c r="D204" s="227">
        <v>0</v>
      </c>
      <c r="E204" s="227">
        <v>7045.5</v>
      </c>
      <c r="F204" s="227">
        <v>0</v>
      </c>
      <c r="G204" s="227">
        <v>7045.5</v>
      </c>
      <c r="H204" s="227">
        <v>0</v>
      </c>
      <c r="I204" s="227">
        <v>7045.5</v>
      </c>
      <c r="J204" s="227">
        <v>0</v>
      </c>
      <c r="K204" s="227">
        <v>7045.5</v>
      </c>
    </row>
    <row r="205" spans="1:11" x14ac:dyDescent="0.2">
      <c r="A205" s="226" t="s">
        <v>271</v>
      </c>
      <c r="B205" s="226" t="s">
        <v>270</v>
      </c>
      <c r="C205" s="227">
        <v>0</v>
      </c>
      <c r="D205" s="227">
        <v>0</v>
      </c>
      <c r="E205" s="227">
        <v>9180.9699999999993</v>
      </c>
      <c r="F205" s="227">
        <v>0</v>
      </c>
      <c r="G205" s="227">
        <v>9180.9699999999993</v>
      </c>
      <c r="H205" s="227">
        <v>0</v>
      </c>
      <c r="I205" s="227">
        <v>9180.9699999999993</v>
      </c>
      <c r="J205" s="227">
        <v>0</v>
      </c>
      <c r="K205" s="227">
        <v>9180.9699999999993</v>
      </c>
    </row>
    <row r="206" spans="1:11" x14ac:dyDescent="0.2">
      <c r="A206" s="331" t="s">
        <v>269</v>
      </c>
      <c r="B206" s="331" t="s">
        <v>819</v>
      </c>
      <c r="C206" s="332">
        <v>0</v>
      </c>
      <c r="D206" s="332">
        <v>0</v>
      </c>
      <c r="E206" s="332">
        <v>8813.41</v>
      </c>
      <c r="F206" s="332">
        <v>0</v>
      </c>
      <c r="G206" s="332">
        <v>8813.41</v>
      </c>
      <c r="H206" s="332">
        <v>0</v>
      </c>
      <c r="I206" s="332">
        <v>8813.41</v>
      </c>
      <c r="J206" s="332">
        <v>0</v>
      </c>
      <c r="K206" s="332">
        <v>8813.41</v>
      </c>
    </row>
    <row r="207" spans="1:11" x14ac:dyDescent="0.2">
      <c r="A207" s="331" t="s">
        <v>267</v>
      </c>
      <c r="B207" s="331" t="s">
        <v>266</v>
      </c>
      <c r="C207" s="332">
        <v>0</v>
      </c>
      <c r="D207" s="332">
        <v>0</v>
      </c>
      <c r="E207" s="332">
        <v>4116.78</v>
      </c>
      <c r="F207" s="332">
        <v>0</v>
      </c>
      <c r="G207" s="332">
        <v>4116.78</v>
      </c>
      <c r="H207" s="332">
        <v>0</v>
      </c>
      <c r="I207" s="332">
        <v>4116.78</v>
      </c>
      <c r="J207" s="332">
        <v>0</v>
      </c>
      <c r="K207" s="332">
        <v>4116.78</v>
      </c>
    </row>
    <row r="208" spans="1:11" x14ac:dyDescent="0.2">
      <c r="A208" s="331" t="s">
        <v>265</v>
      </c>
      <c r="B208" s="331" t="s">
        <v>264</v>
      </c>
      <c r="C208" s="332">
        <v>0</v>
      </c>
      <c r="D208" s="332">
        <v>0</v>
      </c>
      <c r="E208" s="332">
        <v>40592.5</v>
      </c>
      <c r="F208" s="332">
        <v>0</v>
      </c>
      <c r="G208" s="332">
        <v>40592.5</v>
      </c>
      <c r="H208" s="332">
        <v>0</v>
      </c>
      <c r="I208" s="332">
        <v>40592.5</v>
      </c>
      <c r="J208" s="332">
        <v>0</v>
      </c>
      <c r="K208" s="332">
        <v>40592.5</v>
      </c>
    </row>
    <row r="209" spans="1:11" x14ac:dyDescent="0.2">
      <c r="A209" s="331" t="s">
        <v>263</v>
      </c>
      <c r="B209" s="331" t="s">
        <v>262</v>
      </c>
      <c r="C209" s="332">
        <v>0</v>
      </c>
      <c r="D209" s="332">
        <v>0</v>
      </c>
      <c r="E209" s="332">
        <v>7567</v>
      </c>
      <c r="F209" s="332">
        <v>0</v>
      </c>
      <c r="G209" s="332">
        <v>7567</v>
      </c>
      <c r="H209" s="332">
        <v>0</v>
      </c>
      <c r="I209" s="332">
        <v>7567</v>
      </c>
      <c r="J209" s="332">
        <v>0</v>
      </c>
      <c r="K209" s="332">
        <v>7567</v>
      </c>
    </row>
    <row r="210" spans="1:11" x14ac:dyDescent="0.2">
      <c r="A210" s="331" t="s">
        <v>259</v>
      </c>
      <c r="B210" s="331" t="s">
        <v>258</v>
      </c>
      <c r="C210" s="332">
        <v>0</v>
      </c>
      <c r="D210" s="332">
        <v>0</v>
      </c>
      <c r="E210" s="332">
        <v>27118.799999999999</v>
      </c>
      <c r="F210" s="332">
        <v>0</v>
      </c>
      <c r="G210" s="332">
        <v>27118.799999999999</v>
      </c>
      <c r="H210" s="332">
        <v>0</v>
      </c>
      <c r="I210" s="332">
        <v>27118.799999999999</v>
      </c>
      <c r="J210" s="332">
        <v>0</v>
      </c>
      <c r="K210" s="332">
        <v>27118.799999999999</v>
      </c>
    </row>
    <row r="211" spans="1:11" x14ac:dyDescent="0.2">
      <c r="A211" s="331" t="s">
        <v>624</v>
      </c>
      <c r="B211" s="331" t="s">
        <v>623</v>
      </c>
      <c r="C211" s="332">
        <v>0</v>
      </c>
      <c r="D211" s="332">
        <v>0</v>
      </c>
      <c r="E211" s="332">
        <v>0</v>
      </c>
      <c r="F211" s="332">
        <v>0</v>
      </c>
      <c r="G211" s="332">
        <v>0</v>
      </c>
      <c r="H211" s="332">
        <v>0</v>
      </c>
      <c r="I211" s="332">
        <v>0</v>
      </c>
      <c r="J211" s="332">
        <v>0</v>
      </c>
      <c r="K211" s="332">
        <v>0</v>
      </c>
    </row>
    <row r="212" spans="1:11" x14ac:dyDescent="0.2">
      <c r="A212" s="331" t="s">
        <v>251</v>
      </c>
      <c r="B212" s="331" t="s">
        <v>820</v>
      </c>
      <c r="C212" s="332">
        <v>0</v>
      </c>
      <c r="D212" s="332">
        <v>0</v>
      </c>
      <c r="E212" s="332">
        <v>250</v>
      </c>
      <c r="F212" s="332">
        <v>0</v>
      </c>
      <c r="G212" s="332">
        <v>250</v>
      </c>
      <c r="H212" s="332">
        <v>0</v>
      </c>
      <c r="I212" s="332">
        <v>250</v>
      </c>
      <c r="J212" s="332">
        <v>0</v>
      </c>
      <c r="K212" s="332">
        <v>250</v>
      </c>
    </row>
    <row r="213" spans="1:11" x14ac:dyDescent="0.2">
      <c r="A213" s="335" t="s">
        <v>249</v>
      </c>
      <c r="B213" s="335" t="s">
        <v>248</v>
      </c>
      <c r="C213" s="336">
        <v>0</v>
      </c>
      <c r="D213" s="336">
        <v>0</v>
      </c>
      <c r="E213" s="336">
        <v>21616.59</v>
      </c>
      <c r="F213" s="336">
        <v>0</v>
      </c>
      <c r="G213" s="336">
        <v>21616.59</v>
      </c>
      <c r="H213" s="336">
        <v>0</v>
      </c>
      <c r="I213" s="336">
        <v>21616.59</v>
      </c>
      <c r="J213" s="336">
        <v>0</v>
      </c>
      <c r="K213" s="336">
        <v>21616.59</v>
      </c>
    </row>
    <row r="214" spans="1:11" x14ac:dyDescent="0.2">
      <c r="A214" s="335" t="s">
        <v>821</v>
      </c>
      <c r="B214" s="335" t="s">
        <v>822</v>
      </c>
      <c r="C214" s="336">
        <v>0</v>
      </c>
      <c r="D214" s="336">
        <v>0</v>
      </c>
      <c r="E214" s="336">
        <v>4204.95</v>
      </c>
      <c r="F214" s="336">
        <v>0</v>
      </c>
      <c r="G214" s="336">
        <v>4204.95</v>
      </c>
      <c r="H214" s="336">
        <v>0</v>
      </c>
      <c r="I214" s="336">
        <v>4204.95</v>
      </c>
      <c r="J214" s="336">
        <v>0</v>
      </c>
      <c r="K214" s="336">
        <v>4204.95</v>
      </c>
    </row>
    <row r="215" spans="1:11" x14ac:dyDescent="0.2">
      <c r="A215" s="343" t="s">
        <v>243</v>
      </c>
      <c r="B215" s="343" t="s">
        <v>823</v>
      </c>
      <c r="C215" s="344">
        <v>0</v>
      </c>
      <c r="D215" s="344">
        <v>0</v>
      </c>
      <c r="E215" s="344">
        <v>37523.14</v>
      </c>
      <c r="F215" s="344">
        <v>0</v>
      </c>
      <c r="G215" s="344">
        <v>37523.14</v>
      </c>
      <c r="H215" s="344">
        <v>0</v>
      </c>
      <c r="I215" s="344">
        <v>37523.14</v>
      </c>
      <c r="J215" s="344">
        <v>0</v>
      </c>
      <c r="K215" s="344">
        <v>37523.14</v>
      </c>
    </row>
    <row r="216" spans="1:11" x14ac:dyDescent="0.2">
      <c r="A216" s="343" t="s">
        <v>239</v>
      </c>
      <c r="B216" s="343" t="s">
        <v>864</v>
      </c>
      <c r="C216" s="344">
        <v>0</v>
      </c>
      <c r="D216" s="344">
        <v>0</v>
      </c>
      <c r="E216" s="344">
        <v>24995.360000000001</v>
      </c>
      <c r="F216" s="344">
        <v>0</v>
      </c>
      <c r="G216" s="344">
        <v>24995.360000000001</v>
      </c>
      <c r="H216" s="344">
        <v>0</v>
      </c>
      <c r="I216" s="344">
        <v>24995.360000000001</v>
      </c>
      <c r="J216" s="344">
        <v>0</v>
      </c>
      <c r="K216" s="344">
        <v>24995.360000000001</v>
      </c>
    </row>
    <row r="217" spans="1:11" x14ac:dyDescent="0.2">
      <c r="A217" s="343" t="s">
        <v>237</v>
      </c>
      <c r="B217" s="343" t="s">
        <v>236</v>
      </c>
      <c r="C217" s="344">
        <v>0</v>
      </c>
      <c r="D217" s="344">
        <v>0</v>
      </c>
      <c r="E217" s="344">
        <v>59954.62</v>
      </c>
      <c r="F217" s="344">
        <v>0</v>
      </c>
      <c r="G217" s="344">
        <v>59954.62</v>
      </c>
      <c r="H217" s="344">
        <v>0</v>
      </c>
      <c r="I217" s="344">
        <v>59954.62</v>
      </c>
      <c r="J217" s="344">
        <v>0</v>
      </c>
      <c r="K217" s="344">
        <v>59954.62</v>
      </c>
    </row>
    <row r="218" spans="1:11" x14ac:dyDescent="0.2">
      <c r="A218" s="343" t="s">
        <v>235</v>
      </c>
      <c r="B218" s="343" t="s">
        <v>234</v>
      </c>
      <c r="C218" s="344">
        <v>0</v>
      </c>
      <c r="D218" s="344">
        <v>0</v>
      </c>
      <c r="E218" s="344">
        <v>4608.75</v>
      </c>
      <c r="F218" s="344">
        <v>0</v>
      </c>
      <c r="G218" s="344">
        <v>4608.75</v>
      </c>
      <c r="H218" s="344">
        <v>0</v>
      </c>
      <c r="I218" s="344">
        <v>4608.75</v>
      </c>
      <c r="J218" s="344">
        <v>0</v>
      </c>
      <c r="K218" s="344">
        <v>4608.75</v>
      </c>
    </row>
    <row r="219" spans="1:11" x14ac:dyDescent="0.2">
      <c r="A219" s="343" t="s">
        <v>231</v>
      </c>
      <c r="B219" s="343" t="s">
        <v>230</v>
      </c>
      <c r="C219" s="344">
        <v>0</v>
      </c>
      <c r="D219" s="344">
        <v>0</v>
      </c>
      <c r="E219" s="344">
        <v>35000</v>
      </c>
      <c r="F219" s="344">
        <v>0</v>
      </c>
      <c r="G219" s="344">
        <v>35000</v>
      </c>
      <c r="H219" s="344">
        <v>0</v>
      </c>
      <c r="I219" s="344">
        <v>35000</v>
      </c>
      <c r="J219" s="344">
        <v>0</v>
      </c>
      <c r="K219" s="344">
        <v>35000</v>
      </c>
    </row>
    <row r="220" spans="1:11" x14ac:dyDescent="0.2">
      <c r="A220" s="343" t="s">
        <v>824</v>
      </c>
      <c r="B220" s="343" t="s">
        <v>825</v>
      </c>
      <c r="C220" s="344">
        <v>0</v>
      </c>
      <c r="D220" s="344">
        <v>0</v>
      </c>
      <c r="E220" s="344">
        <v>95625</v>
      </c>
      <c r="F220" s="344">
        <v>0</v>
      </c>
      <c r="G220" s="344">
        <v>95625</v>
      </c>
      <c r="H220" s="344">
        <v>0</v>
      </c>
      <c r="I220" s="344">
        <v>95625</v>
      </c>
      <c r="J220" s="344">
        <v>0</v>
      </c>
      <c r="K220" s="344">
        <v>95625</v>
      </c>
    </row>
    <row r="221" spans="1:11" x14ac:dyDescent="0.2">
      <c r="A221" s="343" t="s">
        <v>225</v>
      </c>
      <c r="B221" s="343" t="s">
        <v>224</v>
      </c>
      <c r="C221" s="344">
        <v>0</v>
      </c>
      <c r="D221" s="344">
        <v>0</v>
      </c>
      <c r="E221" s="344">
        <v>1253.21</v>
      </c>
      <c r="F221" s="344">
        <v>0</v>
      </c>
      <c r="G221" s="344">
        <v>1253.21</v>
      </c>
      <c r="H221" s="344">
        <v>0</v>
      </c>
      <c r="I221" s="344">
        <v>1253.21</v>
      </c>
      <c r="J221" s="344">
        <v>0</v>
      </c>
      <c r="K221" s="344">
        <v>1253.21</v>
      </c>
    </row>
    <row r="222" spans="1:11" x14ac:dyDescent="0.2">
      <c r="A222" s="254" t="s">
        <v>223</v>
      </c>
      <c r="B222" s="254" t="s">
        <v>222</v>
      </c>
      <c r="C222" s="255">
        <v>0</v>
      </c>
      <c r="D222" s="255">
        <v>0</v>
      </c>
      <c r="E222" s="255">
        <v>93465.23</v>
      </c>
      <c r="F222" s="255">
        <v>0</v>
      </c>
      <c r="G222" s="255">
        <v>93465.23</v>
      </c>
      <c r="H222" s="255">
        <v>0</v>
      </c>
      <c r="I222" s="255">
        <v>93465.23</v>
      </c>
      <c r="J222" s="255">
        <v>0</v>
      </c>
      <c r="K222" s="255">
        <v>93465.23</v>
      </c>
    </row>
    <row r="223" spans="1:11" x14ac:dyDescent="0.2">
      <c r="A223" s="254" t="s">
        <v>221</v>
      </c>
      <c r="B223" s="254" t="s">
        <v>220</v>
      </c>
      <c r="C223" s="255">
        <v>0</v>
      </c>
      <c r="D223" s="255">
        <v>0</v>
      </c>
      <c r="E223" s="255">
        <v>78728.75</v>
      </c>
      <c r="F223" s="255">
        <v>0</v>
      </c>
      <c r="G223" s="255">
        <v>78728.75</v>
      </c>
      <c r="H223" s="255">
        <v>0</v>
      </c>
      <c r="I223" s="255">
        <v>78728.75</v>
      </c>
      <c r="J223" s="255">
        <v>0</v>
      </c>
      <c r="K223" s="255">
        <v>78728.75</v>
      </c>
    </row>
    <row r="224" spans="1:11" x14ac:dyDescent="0.2">
      <c r="A224" s="335" t="s">
        <v>219</v>
      </c>
      <c r="B224" s="335" t="s">
        <v>218</v>
      </c>
      <c r="C224" s="336">
        <v>0</v>
      </c>
      <c r="D224" s="336">
        <v>0</v>
      </c>
      <c r="E224" s="336">
        <v>1425</v>
      </c>
      <c r="F224" s="336">
        <v>0</v>
      </c>
      <c r="G224" s="336">
        <v>1425</v>
      </c>
      <c r="H224" s="336">
        <v>0</v>
      </c>
      <c r="I224" s="336">
        <v>1425</v>
      </c>
      <c r="J224" s="336">
        <v>0</v>
      </c>
      <c r="K224" s="336">
        <v>1425</v>
      </c>
    </row>
    <row r="225" spans="1:11" x14ac:dyDescent="0.2">
      <c r="A225" s="153" t="s">
        <v>215</v>
      </c>
      <c r="B225" s="153" t="s">
        <v>214</v>
      </c>
      <c r="C225" s="154">
        <v>0</v>
      </c>
      <c r="D225" s="154">
        <v>0</v>
      </c>
      <c r="E225" s="154">
        <v>1803.05</v>
      </c>
      <c r="F225" s="154">
        <v>0</v>
      </c>
      <c r="G225" s="154">
        <v>1803.05</v>
      </c>
      <c r="H225" s="154">
        <v>0</v>
      </c>
      <c r="I225" s="154">
        <v>1803.05</v>
      </c>
      <c r="J225" s="154">
        <v>0</v>
      </c>
      <c r="K225" s="154">
        <v>1803.05</v>
      </c>
    </row>
    <row r="226" spans="1:11" x14ac:dyDescent="0.2">
      <c r="A226" s="153" t="s">
        <v>211</v>
      </c>
      <c r="B226" s="153" t="s">
        <v>210</v>
      </c>
      <c r="C226" s="154">
        <v>0</v>
      </c>
      <c r="D226" s="154">
        <v>0</v>
      </c>
      <c r="E226" s="154">
        <v>459.8</v>
      </c>
      <c r="F226" s="154">
        <v>0</v>
      </c>
      <c r="G226" s="154">
        <v>459.8</v>
      </c>
      <c r="H226" s="154">
        <v>0</v>
      </c>
      <c r="I226" s="154">
        <v>459.8</v>
      </c>
      <c r="J226" s="154">
        <v>0</v>
      </c>
      <c r="K226" s="154">
        <v>459.8</v>
      </c>
    </row>
    <row r="227" spans="1:11" x14ac:dyDescent="0.2">
      <c r="A227" s="153" t="s">
        <v>209</v>
      </c>
      <c r="B227" s="153" t="s">
        <v>208</v>
      </c>
      <c r="C227" s="154">
        <v>0</v>
      </c>
      <c r="D227" s="154">
        <v>0</v>
      </c>
      <c r="E227" s="154">
        <v>2640</v>
      </c>
      <c r="F227" s="154">
        <v>0</v>
      </c>
      <c r="G227" s="154">
        <v>2640</v>
      </c>
      <c r="H227" s="154">
        <v>0</v>
      </c>
      <c r="I227" s="154">
        <v>2640</v>
      </c>
      <c r="J227" s="154">
        <v>0</v>
      </c>
      <c r="K227" s="154">
        <v>2640</v>
      </c>
    </row>
    <row r="228" spans="1:11" x14ac:dyDescent="0.2">
      <c r="A228" s="153" t="s">
        <v>207</v>
      </c>
      <c r="B228" s="153" t="s">
        <v>206</v>
      </c>
      <c r="C228" s="154">
        <v>0</v>
      </c>
      <c r="D228" s="154">
        <v>0</v>
      </c>
      <c r="E228" s="154">
        <v>0</v>
      </c>
      <c r="F228" s="154">
        <v>0</v>
      </c>
      <c r="G228" s="154">
        <v>0</v>
      </c>
      <c r="H228" s="154">
        <v>0</v>
      </c>
      <c r="I228" s="154">
        <v>0</v>
      </c>
      <c r="J228" s="154">
        <v>0</v>
      </c>
      <c r="K228" s="154">
        <v>0</v>
      </c>
    </row>
    <row r="229" spans="1:11" x14ac:dyDescent="0.2">
      <c r="A229" s="153" t="s">
        <v>205</v>
      </c>
      <c r="B229" s="153" t="s">
        <v>204</v>
      </c>
      <c r="C229" s="154">
        <v>0</v>
      </c>
      <c r="D229" s="154">
        <v>0</v>
      </c>
      <c r="E229" s="154">
        <v>101431.25</v>
      </c>
      <c r="F229" s="154">
        <v>0</v>
      </c>
      <c r="G229" s="154">
        <v>101431.25</v>
      </c>
      <c r="H229" s="154">
        <v>0</v>
      </c>
      <c r="I229" s="154">
        <v>101431.25</v>
      </c>
      <c r="J229" s="154">
        <v>0</v>
      </c>
      <c r="K229" s="154">
        <v>101431.25</v>
      </c>
    </row>
    <row r="230" spans="1:11" x14ac:dyDescent="0.2">
      <c r="A230" s="153" t="s">
        <v>199</v>
      </c>
      <c r="B230" s="153" t="s">
        <v>198</v>
      </c>
      <c r="C230" s="154">
        <v>0</v>
      </c>
      <c r="D230" s="154">
        <v>0</v>
      </c>
      <c r="E230" s="154">
        <v>3662.5</v>
      </c>
      <c r="F230" s="154">
        <v>0</v>
      </c>
      <c r="G230" s="154">
        <v>3662.5</v>
      </c>
      <c r="H230" s="154">
        <v>0</v>
      </c>
      <c r="I230" s="154">
        <v>3662.5</v>
      </c>
      <c r="J230" s="154">
        <v>0</v>
      </c>
      <c r="K230" s="154">
        <v>3662.5</v>
      </c>
    </row>
    <row r="231" spans="1:11" x14ac:dyDescent="0.2">
      <c r="A231" s="153" t="s">
        <v>197</v>
      </c>
      <c r="B231" s="153" t="s">
        <v>56</v>
      </c>
      <c r="C231" s="154">
        <v>0</v>
      </c>
      <c r="D231" s="154">
        <v>0</v>
      </c>
      <c r="E231" s="154">
        <v>1426.05</v>
      </c>
      <c r="F231" s="154">
        <v>0</v>
      </c>
      <c r="G231" s="154">
        <v>1426.05</v>
      </c>
      <c r="H231" s="154">
        <v>0</v>
      </c>
      <c r="I231" s="154">
        <v>1426.05</v>
      </c>
      <c r="J231" s="154">
        <v>0</v>
      </c>
      <c r="K231" s="154">
        <v>1426.05</v>
      </c>
    </row>
    <row r="232" spans="1:11" x14ac:dyDescent="0.2">
      <c r="A232" s="173" t="s">
        <v>181</v>
      </c>
      <c r="B232" s="173" t="s">
        <v>180</v>
      </c>
      <c r="C232" s="174">
        <v>0</v>
      </c>
      <c r="D232" s="174">
        <v>0</v>
      </c>
      <c r="E232" s="174">
        <v>3237.5</v>
      </c>
      <c r="F232" s="174">
        <v>0</v>
      </c>
      <c r="G232" s="174">
        <v>3237.5</v>
      </c>
      <c r="H232" s="174">
        <v>0</v>
      </c>
      <c r="I232" s="174">
        <v>3237.5</v>
      </c>
      <c r="J232" s="174">
        <v>0</v>
      </c>
      <c r="K232" s="174">
        <v>3237.5</v>
      </c>
    </row>
    <row r="233" spans="1:11" x14ac:dyDescent="0.2">
      <c r="A233" s="188" t="s">
        <v>326</v>
      </c>
      <c r="B233" s="188" t="s">
        <v>325</v>
      </c>
      <c r="C233" s="189">
        <v>0</v>
      </c>
      <c r="D233" s="189">
        <v>0</v>
      </c>
      <c r="E233" s="189">
        <v>24692.26</v>
      </c>
      <c r="F233" s="189">
        <v>0</v>
      </c>
      <c r="G233" s="189">
        <v>24692.26</v>
      </c>
      <c r="H233" s="189">
        <v>0</v>
      </c>
      <c r="I233" s="189">
        <v>24692.26</v>
      </c>
      <c r="J233" s="189">
        <v>0</v>
      </c>
      <c r="K233" s="189">
        <v>24692.26</v>
      </c>
    </row>
    <row r="234" spans="1:11" x14ac:dyDescent="0.2">
      <c r="A234" s="188" t="s">
        <v>324</v>
      </c>
      <c r="B234" s="188" t="s">
        <v>323</v>
      </c>
      <c r="C234" s="189">
        <v>0</v>
      </c>
      <c r="D234" s="189">
        <v>0</v>
      </c>
      <c r="E234" s="189">
        <v>13184.73</v>
      </c>
      <c r="F234" s="189">
        <v>0</v>
      </c>
      <c r="G234" s="189">
        <v>13184.73</v>
      </c>
      <c r="H234" s="189">
        <v>0</v>
      </c>
      <c r="I234" s="189">
        <v>13184.73</v>
      </c>
      <c r="J234" s="189">
        <v>0</v>
      </c>
      <c r="K234" s="189">
        <v>13184.73</v>
      </c>
    </row>
    <row r="235" spans="1:11" x14ac:dyDescent="0.2">
      <c r="A235" s="188" t="s">
        <v>320</v>
      </c>
      <c r="B235" s="188" t="s">
        <v>319</v>
      </c>
      <c r="C235" s="189">
        <v>0</v>
      </c>
      <c r="D235" s="189">
        <v>0</v>
      </c>
      <c r="E235" s="189">
        <v>962.5</v>
      </c>
      <c r="F235" s="189">
        <v>0</v>
      </c>
      <c r="G235" s="189">
        <v>962.5</v>
      </c>
      <c r="H235" s="189">
        <v>0</v>
      </c>
      <c r="I235" s="189">
        <v>962.5</v>
      </c>
      <c r="J235" s="189">
        <v>0</v>
      </c>
      <c r="K235" s="189">
        <v>962.5</v>
      </c>
    </row>
    <row r="236" spans="1:11" x14ac:dyDescent="0.2">
      <c r="A236" s="188" t="s">
        <v>316</v>
      </c>
      <c r="B236" s="188" t="s">
        <v>826</v>
      </c>
      <c r="C236" s="189">
        <v>0</v>
      </c>
      <c r="D236" s="189">
        <v>0</v>
      </c>
      <c r="E236" s="189">
        <v>28291.040000000001</v>
      </c>
      <c r="F236" s="189">
        <v>0</v>
      </c>
      <c r="G236" s="189">
        <v>28291.040000000001</v>
      </c>
      <c r="H236" s="189">
        <v>0</v>
      </c>
      <c r="I236" s="189">
        <v>28291.040000000001</v>
      </c>
      <c r="J236" s="189">
        <v>0</v>
      </c>
      <c r="K236" s="189">
        <v>28291.040000000001</v>
      </c>
    </row>
    <row r="237" spans="1:11" x14ac:dyDescent="0.2">
      <c r="A237" s="126" t="s">
        <v>309</v>
      </c>
      <c r="B237" s="126" t="s">
        <v>827</v>
      </c>
      <c r="C237" s="123">
        <v>0</v>
      </c>
      <c r="D237" s="123">
        <v>0</v>
      </c>
      <c r="E237" s="123">
        <v>26804.06</v>
      </c>
      <c r="F237" s="123">
        <v>0</v>
      </c>
      <c r="G237" s="123">
        <v>26804.06</v>
      </c>
      <c r="H237" s="123">
        <v>0</v>
      </c>
      <c r="I237" s="123">
        <v>26804.06</v>
      </c>
      <c r="J237" s="123">
        <v>0</v>
      </c>
      <c r="K237" s="123">
        <v>26804.06</v>
      </c>
    </row>
    <row r="238" spans="1:11" x14ac:dyDescent="0.2">
      <c r="A238" s="126" t="s">
        <v>307</v>
      </c>
      <c r="B238" s="126" t="s">
        <v>306</v>
      </c>
      <c r="C238" s="123">
        <v>0</v>
      </c>
      <c r="D238" s="123">
        <v>0</v>
      </c>
      <c r="E238" s="123">
        <v>112.5</v>
      </c>
      <c r="F238" s="123">
        <v>0</v>
      </c>
      <c r="G238" s="123">
        <v>112.5</v>
      </c>
      <c r="H238" s="123">
        <v>0</v>
      </c>
      <c r="I238" s="123">
        <v>112.5</v>
      </c>
      <c r="J238" s="123">
        <v>0</v>
      </c>
      <c r="K238" s="123">
        <v>112.5</v>
      </c>
    </row>
    <row r="239" spans="1:11" x14ac:dyDescent="0.2">
      <c r="A239" s="126" t="s">
        <v>303</v>
      </c>
      <c r="B239" s="126" t="s">
        <v>302</v>
      </c>
      <c r="C239" s="123">
        <v>0</v>
      </c>
      <c r="D239" s="123">
        <v>0</v>
      </c>
      <c r="E239" s="123">
        <v>18963.82</v>
      </c>
      <c r="F239" s="123">
        <v>0</v>
      </c>
      <c r="G239" s="123">
        <v>18963.82</v>
      </c>
      <c r="H239" s="123">
        <v>0</v>
      </c>
      <c r="I239" s="123">
        <v>18963.82</v>
      </c>
      <c r="J239" s="123">
        <v>0</v>
      </c>
      <c r="K239" s="123">
        <v>18963.82</v>
      </c>
    </row>
    <row r="240" spans="1:11" x14ac:dyDescent="0.2">
      <c r="A240" s="126" t="s">
        <v>299</v>
      </c>
      <c r="B240" s="126" t="s">
        <v>298</v>
      </c>
      <c r="C240" s="123">
        <v>0</v>
      </c>
      <c r="D240" s="123">
        <v>0</v>
      </c>
      <c r="E240" s="123">
        <v>23966.77</v>
      </c>
      <c r="F240" s="123">
        <v>0</v>
      </c>
      <c r="G240" s="123">
        <v>23966.77</v>
      </c>
      <c r="H240" s="123">
        <v>0</v>
      </c>
      <c r="I240" s="123">
        <v>23966.77</v>
      </c>
      <c r="J240" s="123">
        <v>0</v>
      </c>
      <c r="K240" s="123">
        <v>23966.77</v>
      </c>
    </row>
    <row r="241" spans="1:11" x14ac:dyDescent="0.2">
      <c r="A241" s="234" t="s">
        <v>297</v>
      </c>
      <c r="B241" s="234" t="s">
        <v>296</v>
      </c>
      <c r="C241" s="235">
        <v>0</v>
      </c>
      <c r="D241" s="235">
        <v>0</v>
      </c>
      <c r="E241" s="235">
        <v>5112.2299999999996</v>
      </c>
      <c r="F241" s="235">
        <v>0</v>
      </c>
      <c r="G241" s="235">
        <v>5112.2299999999996</v>
      </c>
      <c r="H241" s="235">
        <v>0</v>
      </c>
      <c r="I241" s="235">
        <v>5112.2299999999996</v>
      </c>
      <c r="J241" s="235">
        <v>0</v>
      </c>
      <c r="K241" s="235">
        <v>5112.2299999999996</v>
      </c>
    </row>
    <row r="242" spans="1:11" x14ac:dyDescent="0.2">
      <c r="A242" s="248" t="s">
        <v>194</v>
      </c>
      <c r="B242" s="248" t="s">
        <v>193</v>
      </c>
      <c r="C242" s="249">
        <v>0</v>
      </c>
      <c r="D242" s="249">
        <v>0</v>
      </c>
      <c r="E242" s="249">
        <v>6095.17</v>
      </c>
      <c r="F242" s="249">
        <v>0</v>
      </c>
      <c r="G242" s="249">
        <v>6095.17</v>
      </c>
      <c r="H242" s="249">
        <v>0</v>
      </c>
      <c r="I242" s="249">
        <v>6095.17</v>
      </c>
      <c r="J242" s="249">
        <v>0</v>
      </c>
      <c r="K242" s="249">
        <v>6095.17</v>
      </c>
    </row>
    <row r="243" spans="1:11" x14ac:dyDescent="0.2">
      <c r="A243" s="248" t="s">
        <v>192</v>
      </c>
      <c r="B243" s="248" t="s">
        <v>191</v>
      </c>
      <c r="C243" s="249">
        <v>0</v>
      </c>
      <c r="D243" s="249">
        <v>0</v>
      </c>
      <c r="E243" s="249">
        <v>9928.15</v>
      </c>
      <c r="F243" s="249">
        <v>0</v>
      </c>
      <c r="G243" s="249">
        <v>9928.15</v>
      </c>
      <c r="H243" s="249">
        <v>0</v>
      </c>
      <c r="I243" s="249">
        <v>9928.15</v>
      </c>
      <c r="J243" s="249">
        <v>0</v>
      </c>
      <c r="K243" s="249">
        <v>9928.15</v>
      </c>
    </row>
    <row r="244" spans="1:11" x14ac:dyDescent="0.2">
      <c r="A244" s="186" t="s">
        <v>190</v>
      </c>
      <c r="B244" s="186" t="s">
        <v>189</v>
      </c>
      <c r="C244" s="187">
        <v>0</v>
      </c>
      <c r="D244" s="187">
        <v>0</v>
      </c>
      <c r="E244" s="187">
        <v>2477</v>
      </c>
      <c r="F244" s="187">
        <v>0</v>
      </c>
      <c r="G244" s="187">
        <v>2477</v>
      </c>
      <c r="H244" s="187">
        <v>0</v>
      </c>
      <c r="I244" s="187">
        <v>2477</v>
      </c>
      <c r="J244" s="187">
        <v>0</v>
      </c>
      <c r="K244" s="187">
        <v>2477</v>
      </c>
    </row>
    <row r="245" spans="1:11" x14ac:dyDescent="0.2">
      <c r="A245" s="186" t="s">
        <v>188</v>
      </c>
      <c r="B245" s="186" t="s">
        <v>187</v>
      </c>
      <c r="C245" s="187">
        <v>0</v>
      </c>
      <c r="D245" s="187">
        <v>0</v>
      </c>
      <c r="E245" s="187">
        <v>33558.879999999997</v>
      </c>
      <c r="F245" s="187">
        <v>0</v>
      </c>
      <c r="G245" s="187">
        <v>33558.879999999997</v>
      </c>
      <c r="H245" s="187">
        <v>0</v>
      </c>
      <c r="I245" s="187">
        <v>33558.879999999997</v>
      </c>
      <c r="J245" s="187">
        <v>0</v>
      </c>
      <c r="K245" s="187">
        <v>33558.879999999997</v>
      </c>
    </row>
    <row r="246" spans="1:11" x14ac:dyDescent="0.2">
      <c r="A246" s="297" t="s">
        <v>186</v>
      </c>
      <c r="B246" s="297" t="s">
        <v>86</v>
      </c>
      <c r="C246" s="298">
        <v>0</v>
      </c>
      <c r="D246" s="298">
        <v>0</v>
      </c>
      <c r="E246" s="298">
        <v>175839.32</v>
      </c>
      <c r="F246" s="298">
        <v>0</v>
      </c>
      <c r="G246" s="298">
        <v>175839.32</v>
      </c>
      <c r="H246" s="298">
        <v>0</v>
      </c>
      <c r="I246" s="298">
        <v>175839.32</v>
      </c>
      <c r="J246" s="298">
        <v>0</v>
      </c>
      <c r="K246" s="298">
        <v>175839.32</v>
      </c>
    </row>
    <row r="247" spans="1:11" x14ac:dyDescent="0.2">
      <c r="A247" s="226" t="s">
        <v>185</v>
      </c>
      <c r="B247" s="226" t="s">
        <v>143</v>
      </c>
      <c r="C247" s="227">
        <v>0</v>
      </c>
      <c r="D247" s="227">
        <v>0</v>
      </c>
      <c r="E247" s="227">
        <v>336.5</v>
      </c>
      <c r="F247" s="227">
        <v>0</v>
      </c>
      <c r="G247" s="227">
        <v>336.5</v>
      </c>
      <c r="H247" s="227">
        <v>0</v>
      </c>
      <c r="I247" s="227">
        <v>336.5</v>
      </c>
      <c r="J247" s="227">
        <v>0</v>
      </c>
      <c r="K247" s="227">
        <v>336.5</v>
      </c>
    </row>
    <row r="248" spans="1:11" x14ac:dyDescent="0.2">
      <c r="A248" s="226" t="s">
        <v>184</v>
      </c>
      <c r="B248" s="226" t="s">
        <v>828</v>
      </c>
      <c r="C248" s="227">
        <v>0</v>
      </c>
      <c r="D248" s="227">
        <v>0</v>
      </c>
      <c r="E248" s="227">
        <v>140</v>
      </c>
      <c r="F248" s="227">
        <v>0</v>
      </c>
      <c r="G248" s="227">
        <v>140</v>
      </c>
      <c r="H248" s="227">
        <v>0</v>
      </c>
      <c r="I248" s="227">
        <v>140</v>
      </c>
      <c r="J248" s="227">
        <v>0</v>
      </c>
      <c r="K248" s="227">
        <v>140</v>
      </c>
    </row>
    <row r="249" spans="1:11" x14ac:dyDescent="0.2">
      <c r="A249" s="188" t="s">
        <v>177</v>
      </c>
      <c r="B249" s="188" t="s">
        <v>176</v>
      </c>
      <c r="C249" s="189">
        <v>0</v>
      </c>
      <c r="D249" s="189">
        <v>0</v>
      </c>
      <c r="E249" s="189">
        <v>3055.03</v>
      </c>
      <c r="F249" s="189">
        <v>0</v>
      </c>
      <c r="G249" s="189">
        <v>3055.03</v>
      </c>
      <c r="H249" s="189">
        <v>0</v>
      </c>
      <c r="I249" s="189">
        <v>3055.03</v>
      </c>
      <c r="J249" s="189">
        <v>0</v>
      </c>
      <c r="K249" s="189">
        <v>3055.03</v>
      </c>
    </row>
    <row r="250" spans="1:11" x14ac:dyDescent="0.2">
      <c r="A250" s="188" t="s">
        <v>175</v>
      </c>
      <c r="B250" s="188" t="s">
        <v>174</v>
      </c>
      <c r="C250" s="189">
        <v>0</v>
      </c>
      <c r="D250" s="189">
        <v>0</v>
      </c>
      <c r="E250" s="189">
        <v>11313.43</v>
      </c>
      <c r="F250" s="189">
        <v>0</v>
      </c>
      <c r="G250" s="189">
        <v>11313.43</v>
      </c>
      <c r="H250" s="189">
        <v>0</v>
      </c>
      <c r="I250" s="189">
        <v>11313.43</v>
      </c>
      <c r="J250" s="189">
        <v>0</v>
      </c>
      <c r="K250" s="189">
        <v>11313.43</v>
      </c>
    </row>
    <row r="251" spans="1:11" x14ac:dyDescent="0.2">
      <c r="A251" s="188" t="s">
        <v>173</v>
      </c>
      <c r="B251" s="188" t="s">
        <v>172</v>
      </c>
      <c r="C251" s="189">
        <v>0</v>
      </c>
      <c r="D251" s="189">
        <v>0</v>
      </c>
      <c r="E251" s="189">
        <v>1491.28</v>
      </c>
      <c r="F251" s="189">
        <v>0</v>
      </c>
      <c r="G251" s="189">
        <v>1491.28</v>
      </c>
      <c r="H251" s="189">
        <v>0</v>
      </c>
      <c r="I251" s="189">
        <v>1491.28</v>
      </c>
      <c r="J251" s="189">
        <v>0</v>
      </c>
      <c r="K251" s="189">
        <v>1491.28</v>
      </c>
    </row>
    <row r="252" spans="1:11" x14ac:dyDescent="0.2">
      <c r="A252" s="188" t="s">
        <v>169</v>
      </c>
      <c r="B252" s="188" t="s">
        <v>168</v>
      </c>
      <c r="C252" s="189">
        <v>0</v>
      </c>
      <c r="D252" s="189">
        <v>0</v>
      </c>
      <c r="E252" s="189">
        <v>607.5</v>
      </c>
      <c r="F252" s="189">
        <v>0</v>
      </c>
      <c r="G252" s="189">
        <v>607.5</v>
      </c>
      <c r="H252" s="189">
        <v>0</v>
      </c>
      <c r="I252" s="189">
        <v>607.5</v>
      </c>
      <c r="J252" s="189">
        <v>0</v>
      </c>
      <c r="K252" s="189">
        <v>607.5</v>
      </c>
    </row>
    <row r="253" spans="1:11" x14ac:dyDescent="0.2">
      <c r="A253" s="186" t="s">
        <v>165</v>
      </c>
      <c r="B253" s="186" t="s">
        <v>164</v>
      </c>
      <c r="C253" s="187">
        <v>0</v>
      </c>
      <c r="D253" s="187">
        <v>0</v>
      </c>
      <c r="E253" s="187">
        <v>5027.32</v>
      </c>
      <c r="F253" s="187">
        <v>0</v>
      </c>
      <c r="G253" s="187">
        <v>5027.32</v>
      </c>
      <c r="H253" s="187">
        <v>0</v>
      </c>
      <c r="I253" s="187">
        <v>5027.32</v>
      </c>
      <c r="J253" s="187">
        <v>0</v>
      </c>
      <c r="K253" s="187">
        <v>5027.32</v>
      </c>
    </row>
    <row r="254" spans="1:11" x14ac:dyDescent="0.2">
      <c r="A254" s="337" t="s">
        <v>163</v>
      </c>
      <c r="B254" s="337" t="s">
        <v>162</v>
      </c>
      <c r="C254" s="338">
        <v>0</v>
      </c>
      <c r="D254" s="338">
        <v>0</v>
      </c>
      <c r="E254" s="338">
        <v>3019.56</v>
      </c>
      <c r="F254" s="338">
        <v>0</v>
      </c>
      <c r="G254" s="338">
        <v>3019.56</v>
      </c>
      <c r="H254" s="338">
        <v>0</v>
      </c>
      <c r="I254" s="338">
        <v>3019.56</v>
      </c>
      <c r="J254" s="338">
        <v>0</v>
      </c>
      <c r="K254" s="338">
        <v>3019.56</v>
      </c>
    </row>
    <row r="255" spans="1:11" x14ac:dyDescent="0.2">
      <c r="A255" s="234" t="s">
        <v>1193</v>
      </c>
      <c r="B255" s="234" t="s">
        <v>1194</v>
      </c>
      <c r="C255" s="235">
        <v>0</v>
      </c>
      <c r="D255" s="235">
        <v>0</v>
      </c>
      <c r="E255" s="235">
        <v>80</v>
      </c>
      <c r="F255" s="235">
        <v>0</v>
      </c>
      <c r="G255" s="235">
        <v>80</v>
      </c>
      <c r="H255" s="235">
        <v>0</v>
      </c>
      <c r="I255" s="235">
        <v>80</v>
      </c>
      <c r="J255" s="235">
        <v>0</v>
      </c>
      <c r="K255" s="235">
        <v>80</v>
      </c>
    </row>
    <row r="256" spans="1:11" x14ac:dyDescent="0.2">
      <c r="A256" s="234" t="s">
        <v>148</v>
      </c>
      <c r="B256" s="234" t="s">
        <v>147</v>
      </c>
      <c r="C256" s="235">
        <v>0</v>
      </c>
      <c r="D256" s="235">
        <v>0</v>
      </c>
      <c r="E256" s="235">
        <v>3057.67</v>
      </c>
      <c r="F256" s="235">
        <v>0</v>
      </c>
      <c r="G256" s="235">
        <v>3057.67</v>
      </c>
      <c r="H256" s="235">
        <v>0</v>
      </c>
      <c r="I256" s="235">
        <v>3057.67</v>
      </c>
      <c r="J256" s="235">
        <v>0</v>
      </c>
      <c r="K256" s="235">
        <v>3057.67</v>
      </c>
    </row>
    <row r="257" spans="1:11" x14ac:dyDescent="0.2">
      <c r="A257" s="234" t="s">
        <v>144</v>
      </c>
      <c r="B257" s="234" t="s">
        <v>143</v>
      </c>
      <c r="C257" s="235">
        <v>0</v>
      </c>
      <c r="D257" s="235">
        <v>0</v>
      </c>
      <c r="E257" s="235">
        <v>295</v>
      </c>
      <c r="F257" s="235">
        <v>0</v>
      </c>
      <c r="G257" s="235">
        <v>295</v>
      </c>
      <c r="H257" s="235">
        <v>0</v>
      </c>
      <c r="I257" s="235">
        <v>295</v>
      </c>
      <c r="J257" s="235">
        <v>0</v>
      </c>
      <c r="K257" s="235">
        <v>295</v>
      </c>
    </row>
    <row r="258" spans="1:11" x14ac:dyDescent="0.2">
      <c r="A258" s="234" t="s">
        <v>142</v>
      </c>
      <c r="B258" s="234" t="s">
        <v>1174</v>
      </c>
      <c r="C258" s="235">
        <v>0</v>
      </c>
      <c r="D258" s="235">
        <v>0</v>
      </c>
      <c r="E258" s="235">
        <v>1980924.7</v>
      </c>
      <c r="F258" s="235">
        <v>0</v>
      </c>
      <c r="G258" s="235">
        <v>1980924.7</v>
      </c>
      <c r="H258" s="235">
        <v>0</v>
      </c>
      <c r="I258" s="235">
        <v>1980924.7</v>
      </c>
      <c r="J258" s="235">
        <v>0</v>
      </c>
      <c r="K258" s="235">
        <v>1980924.7</v>
      </c>
    </row>
    <row r="259" spans="1:11" x14ac:dyDescent="0.2">
      <c r="A259" s="234" t="s">
        <v>456</v>
      </c>
      <c r="B259" s="234" t="s">
        <v>455</v>
      </c>
      <c r="C259" s="235">
        <v>0</v>
      </c>
      <c r="D259" s="235">
        <v>0</v>
      </c>
      <c r="E259" s="235">
        <v>0</v>
      </c>
      <c r="F259" s="235">
        <v>0</v>
      </c>
      <c r="G259" s="235">
        <v>0</v>
      </c>
      <c r="H259" s="235">
        <v>0</v>
      </c>
      <c r="I259" s="235">
        <v>0</v>
      </c>
      <c r="J259" s="235">
        <v>0</v>
      </c>
      <c r="K259" s="235">
        <v>0</v>
      </c>
    </row>
    <row r="260" spans="1:11" x14ac:dyDescent="0.2">
      <c r="A260" s="234" t="s">
        <v>136</v>
      </c>
      <c r="B260" s="234" t="s">
        <v>830</v>
      </c>
      <c r="C260" s="235">
        <v>0</v>
      </c>
      <c r="D260" s="235">
        <v>0</v>
      </c>
      <c r="E260" s="235">
        <v>140746.44</v>
      </c>
      <c r="F260" s="235">
        <v>0</v>
      </c>
      <c r="G260" s="235">
        <v>140746.44</v>
      </c>
      <c r="H260" s="235">
        <v>0</v>
      </c>
      <c r="I260" s="235">
        <v>140746.44</v>
      </c>
      <c r="J260" s="235">
        <v>0</v>
      </c>
      <c r="K260" s="235">
        <v>140746.44</v>
      </c>
    </row>
    <row r="261" spans="1:11" x14ac:dyDescent="0.2">
      <c r="A261" s="234" t="s">
        <v>831</v>
      </c>
      <c r="B261" s="234" t="s">
        <v>832</v>
      </c>
      <c r="C261" s="235">
        <v>0</v>
      </c>
      <c r="D261" s="235">
        <v>0</v>
      </c>
      <c r="E261" s="235">
        <v>12642.24</v>
      </c>
      <c r="F261" s="235">
        <v>0</v>
      </c>
      <c r="G261" s="235">
        <v>12642.24</v>
      </c>
      <c r="H261" s="235">
        <v>0</v>
      </c>
      <c r="I261" s="235">
        <v>12642.24</v>
      </c>
      <c r="J261" s="235">
        <v>0</v>
      </c>
      <c r="K261" s="235">
        <v>12642.24</v>
      </c>
    </row>
    <row r="262" spans="1:11" ht="14.25" x14ac:dyDescent="0.2">
      <c r="A262" s="561" t="s">
        <v>833</v>
      </c>
      <c r="B262" s="561"/>
      <c r="C262" s="113">
        <v>0</v>
      </c>
      <c r="D262" s="113">
        <v>0</v>
      </c>
      <c r="E262" s="113">
        <v>7717924.9000000004</v>
      </c>
      <c r="F262" s="113">
        <v>0</v>
      </c>
      <c r="G262" s="113">
        <v>7717924.9000000004</v>
      </c>
      <c r="H262" s="113">
        <v>0</v>
      </c>
      <c r="I262" s="113">
        <v>7717924.9000000004</v>
      </c>
      <c r="J262" s="113">
        <v>0</v>
      </c>
      <c r="K262" s="113">
        <v>7717924.9000000004</v>
      </c>
    </row>
    <row r="263" spans="1:11" x14ac:dyDescent="0.2">
      <c r="A263" s="557"/>
      <c r="B263" s="557"/>
      <c r="C263" s="557"/>
      <c r="D263" s="557"/>
      <c r="E263" s="557"/>
      <c r="F263" s="557"/>
      <c r="G263" s="557"/>
      <c r="H263" s="557"/>
      <c r="I263" s="557"/>
      <c r="J263" s="557"/>
      <c r="K263" s="557"/>
    </row>
    <row r="264" spans="1:11" x14ac:dyDescent="0.2">
      <c r="A264" s="559" t="s">
        <v>771</v>
      </c>
      <c r="B264" s="559"/>
      <c r="C264" s="559"/>
      <c r="D264" s="559"/>
      <c r="E264" s="559"/>
      <c r="F264" s="559"/>
      <c r="G264" s="559"/>
      <c r="H264" s="559"/>
      <c r="I264" s="559"/>
      <c r="J264" s="559"/>
      <c r="K264" s="559"/>
    </row>
    <row r="265" spans="1:11" ht="12.75" customHeight="1" x14ac:dyDescent="0.2">
      <c r="A265" s="328" t="s">
        <v>772</v>
      </c>
      <c r="B265" s="328" t="s">
        <v>773</v>
      </c>
      <c r="C265" s="560" t="s">
        <v>774</v>
      </c>
      <c r="D265" s="560"/>
      <c r="E265" s="560" t="s">
        <v>775</v>
      </c>
      <c r="F265" s="560"/>
      <c r="G265" s="560" t="s">
        <v>776</v>
      </c>
      <c r="H265" s="560"/>
      <c r="I265" s="560" t="s">
        <v>777</v>
      </c>
      <c r="J265" s="560"/>
      <c r="K265" s="328" t="s">
        <v>778</v>
      </c>
    </row>
    <row r="266" spans="1:11" x14ac:dyDescent="0.2">
      <c r="A266" s="111" t="s">
        <v>1102</v>
      </c>
      <c r="B266" s="111" t="s">
        <v>1103</v>
      </c>
      <c r="C266" s="112">
        <v>0</v>
      </c>
      <c r="D266" s="112">
        <v>3653430.75</v>
      </c>
      <c r="E266" s="112">
        <v>0</v>
      </c>
      <c r="F266" s="112">
        <v>0</v>
      </c>
      <c r="G266" s="112">
        <v>0</v>
      </c>
      <c r="H266" s="112">
        <v>3653430.75</v>
      </c>
      <c r="I266" s="112">
        <v>0</v>
      </c>
      <c r="J266" s="112">
        <v>3653430.75</v>
      </c>
      <c r="K266" s="112">
        <v>-3653430.75</v>
      </c>
    </row>
    <row r="267" spans="1:11" x14ac:dyDescent="0.2">
      <c r="A267" s="111" t="s">
        <v>1104</v>
      </c>
      <c r="B267" s="111" t="s">
        <v>1105</v>
      </c>
      <c r="C267" s="112">
        <v>0</v>
      </c>
      <c r="D267" s="112">
        <v>161218183.40000001</v>
      </c>
      <c r="E267" s="112">
        <v>0</v>
      </c>
      <c r="F267" s="112">
        <v>0</v>
      </c>
      <c r="G267" s="112">
        <v>0</v>
      </c>
      <c r="H267" s="112">
        <v>161218183.40000001</v>
      </c>
      <c r="I267" s="112">
        <v>0</v>
      </c>
      <c r="J267" s="112">
        <v>161218183.40000001</v>
      </c>
      <c r="K267" s="112">
        <v>-161218183.40000001</v>
      </c>
    </row>
    <row r="268" spans="1:11" x14ac:dyDescent="0.2">
      <c r="A268" s="111" t="s">
        <v>1106</v>
      </c>
      <c r="B268" s="111" t="s">
        <v>1107</v>
      </c>
      <c r="C268" s="112">
        <v>0</v>
      </c>
      <c r="D268" s="112">
        <v>782392819.52999997</v>
      </c>
      <c r="E268" s="112">
        <v>250024168.34999999</v>
      </c>
      <c r="F268" s="112">
        <v>0</v>
      </c>
      <c r="G268" s="112">
        <v>250024168.34999999</v>
      </c>
      <c r="H268" s="112">
        <v>782392819.52999997</v>
      </c>
      <c r="I268" s="112">
        <v>0</v>
      </c>
      <c r="J268" s="112">
        <v>532368651.18000001</v>
      </c>
      <c r="K268" s="112">
        <v>-532368651.18000001</v>
      </c>
    </row>
    <row r="269" spans="1:11" x14ac:dyDescent="0.2">
      <c r="A269" s="111" t="s">
        <v>1108</v>
      </c>
      <c r="B269" s="111" t="s">
        <v>1109</v>
      </c>
      <c r="C269" s="112">
        <v>0</v>
      </c>
      <c r="D269" s="112">
        <v>904240158.16999996</v>
      </c>
      <c r="E269" s="112">
        <v>0</v>
      </c>
      <c r="F269" s="112">
        <v>0</v>
      </c>
      <c r="G269" s="112">
        <v>0</v>
      </c>
      <c r="H269" s="112">
        <v>904240158.16999996</v>
      </c>
      <c r="I269" s="112">
        <v>0</v>
      </c>
      <c r="J269" s="112">
        <v>904240158.16999996</v>
      </c>
      <c r="K269" s="112">
        <v>-904240158.16999996</v>
      </c>
    </row>
    <row r="270" spans="1:11" x14ac:dyDescent="0.2">
      <c r="A270" s="111" t="s">
        <v>1110</v>
      </c>
      <c r="B270" s="111" t="s">
        <v>1111</v>
      </c>
      <c r="C270" s="112">
        <v>0</v>
      </c>
      <c r="D270" s="112">
        <v>86639.19</v>
      </c>
      <c r="E270" s="112">
        <v>0</v>
      </c>
      <c r="F270" s="112">
        <v>0</v>
      </c>
      <c r="G270" s="112">
        <v>0</v>
      </c>
      <c r="H270" s="112">
        <v>86639.19</v>
      </c>
      <c r="I270" s="112">
        <v>0</v>
      </c>
      <c r="J270" s="112">
        <v>86639.19</v>
      </c>
      <c r="K270" s="112">
        <v>-86639.19</v>
      </c>
    </row>
    <row r="271" spans="1:11" x14ac:dyDescent="0.2">
      <c r="A271" s="111" t="s">
        <v>1112</v>
      </c>
      <c r="B271" s="111" t="s">
        <v>1113</v>
      </c>
      <c r="C271" s="112">
        <v>0</v>
      </c>
      <c r="D271" s="112">
        <v>185917997.94</v>
      </c>
      <c r="E271" s="112">
        <v>0</v>
      </c>
      <c r="F271" s="112">
        <v>0</v>
      </c>
      <c r="G271" s="112">
        <v>0</v>
      </c>
      <c r="H271" s="112">
        <v>185917997.94</v>
      </c>
      <c r="I271" s="112">
        <v>0</v>
      </c>
      <c r="J271" s="112">
        <v>185917997.94</v>
      </c>
      <c r="K271" s="112">
        <v>-185917997.94</v>
      </c>
    </row>
    <row r="272" spans="1:11" x14ac:dyDescent="0.2">
      <c r="A272" s="111" t="s">
        <v>1114</v>
      </c>
      <c r="B272" s="111" t="s">
        <v>1115</v>
      </c>
      <c r="C272" s="112">
        <v>0</v>
      </c>
      <c r="D272" s="112">
        <v>51999384.060000002</v>
      </c>
      <c r="E272" s="112">
        <v>0</v>
      </c>
      <c r="F272" s="112">
        <v>0</v>
      </c>
      <c r="G272" s="112">
        <v>0</v>
      </c>
      <c r="H272" s="112">
        <v>51999384.060000002</v>
      </c>
      <c r="I272" s="112">
        <v>0</v>
      </c>
      <c r="J272" s="112">
        <v>51999384.060000002</v>
      </c>
      <c r="K272" s="112">
        <v>-51999384.060000002</v>
      </c>
    </row>
    <row r="273" spans="1:11" x14ac:dyDescent="0.2">
      <c r="A273" s="111" t="s">
        <v>1116</v>
      </c>
      <c r="B273" s="111" t="s">
        <v>1117</v>
      </c>
      <c r="C273" s="112">
        <v>0</v>
      </c>
      <c r="D273" s="112">
        <v>5107650739.7200003</v>
      </c>
      <c r="E273" s="112">
        <v>0</v>
      </c>
      <c r="F273" s="112">
        <v>0</v>
      </c>
      <c r="G273" s="112">
        <v>0</v>
      </c>
      <c r="H273" s="112">
        <v>5107650739.7200003</v>
      </c>
      <c r="I273" s="112">
        <v>0</v>
      </c>
      <c r="J273" s="112">
        <v>5107650739.7200003</v>
      </c>
      <c r="K273" s="112">
        <v>-5107650739.7200003</v>
      </c>
    </row>
    <row r="274" spans="1:11" x14ac:dyDescent="0.2">
      <c r="A274" s="111" t="s">
        <v>1118</v>
      </c>
      <c r="B274" s="111" t="s">
        <v>1119</v>
      </c>
      <c r="C274" s="112">
        <v>5564136.5499999998</v>
      </c>
      <c r="D274" s="112">
        <v>0</v>
      </c>
      <c r="E274" s="112">
        <v>0</v>
      </c>
      <c r="F274" s="112">
        <v>0</v>
      </c>
      <c r="G274" s="112">
        <v>5564136.5499999998</v>
      </c>
      <c r="H274" s="112">
        <v>0</v>
      </c>
      <c r="I274" s="112">
        <v>5564136.5499999998</v>
      </c>
      <c r="J274" s="112">
        <v>0</v>
      </c>
      <c r="K274" s="112">
        <v>5564136.5499999998</v>
      </c>
    </row>
    <row r="275" spans="1:11" x14ac:dyDescent="0.2">
      <c r="A275" s="111" t="s">
        <v>1120</v>
      </c>
      <c r="B275" s="111" t="s">
        <v>1121</v>
      </c>
      <c r="C275" s="112">
        <v>0</v>
      </c>
      <c r="D275" s="112">
        <v>349646549.52999997</v>
      </c>
      <c r="E275" s="112">
        <v>0</v>
      </c>
      <c r="F275" s="112">
        <v>0</v>
      </c>
      <c r="G275" s="112">
        <v>0</v>
      </c>
      <c r="H275" s="112">
        <v>349646549.52999997</v>
      </c>
      <c r="I275" s="112">
        <v>0</v>
      </c>
      <c r="J275" s="112">
        <v>349646549.52999997</v>
      </c>
      <c r="K275" s="112">
        <v>-349646549.52999997</v>
      </c>
    </row>
    <row r="276" spans="1:11" x14ac:dyDescent="0.2">
      <c r="A276" s="111" t="s">
        <v>1122</v>
      </c>
      <c r="B276" s="111" t="s">
        <v>1123</v>
      </c>
      <c r="C276" s="112">
        <v>2058495.87</v>
      </c>
      <c r="D276" s="112">
        <v>0</v>
      </c>
      <c r="E276" s="112">
        <v>0</v>
      </c>
      <c r="F276" s="112">
        <v>0</v>
      </c>
      <c r="G276" s="112">
        <v>2058495.87</v>
      </c>
      <c r="H276" s="112">
        <v>0</v>
      </c>
      <c r="I276" s="112">
        <v>2058495.87</v>
      </c>
      <c r="J276" s="112">
        <v>0</v>
      </c>
      <c r="K276" s="112">
        <v>2058495.87</v>
      </c>
    </row>
    <row r="277" spans="1:11" x14ac:dyDescent="0.2">
      <c r="A277" s="111" t="s">
        <v>1124</v>
      </c>
      <c r="B277" s="111" t="s">
        <v>1125</v>
      </c>
      <c r="C277" s="112">
        <v>32717488.199999999</v>
      </c>
      <c r="D277" s="112">
        <v>0</v>
      </c>
      <c r="E277" s="112">
        <v>0</v>
      </c>
      <c r="F277" s="112">
        <v>0</v>
      </c>
      <c r="G277" s="112">
        <v>32717488.199999999</v>
      </c>
      <c r="H277" s="112">
        <v>0</v>
      </c>
      <c r="I277" s="112">
        <v>32717488.199999999</v>
      </c>
      <c r="J277" s="112">
        <v>0</v>
      </c>
      <c r="K277" s="112">
        <v>32717488.199999999</v>
      </c>
    </row>
    <row r="278" spans="1:11" x14ac:dyDescent="0.2">
      <c r="A278" s="111" t="s">
        <v>1126</v>
      </c>
      <c r="B278" s="111" t="s">
        <v>1127</v>
      </c>
      <c r="C278" s="112">
        <v>99362028.359999999</v>
      </c>
      <c r="D278" s="112">
        <v>0</v>
      </c>
      <c r="E278" s="112">
        <v>0</v>
      </c>
      <c r="F278" s="112">
        <v>0</v>
      </c>
      <c r="G278" s="112">
        <v>99362028.359999999</v>
      </c>
      <c r="H278" s="112">
        <v>0</v>
      </c>
      <c r="I278" s="112">
        <v>99362028.359999999</v>
      </c>
      <c r="J278" s="112">
        <v>0</v>
      </c>
      <c r="K278" s="112">
        <v>99362028.359999999</v>
      </c>
    </row>
    <row r="279" spans="1:11" ht="14.25" x14ac:dyDescent="0.2">
      <c r="A279" s="561" t="s">
        <v>1179</v>
      </c>
      <c r="B279" s="561"/>
      <c r="C279" s="113">
        <v>139702148.97999999</v>
      </c>
      <c r="D279" s="113">
        <v>7546805902.29</v>
      </c>
      <c r="E279" s="113">
        <v>250024168.34999999</v>
      </c>
      <c r="F279" s="113">
        <v>0</v>
      </c>
      <c r="G279" s="113">
        <v>389726317.32999998</v>
      </c>
      <c r="H279" s="113">
        <v>7546805902.29</v>
      </c>
      <c r="I279" s="113">
        <v>139702148.97999999</v>
      </c>
      <c r="J279" s="113">
        <v>7296781733.9399996</v>
      </c>
      <c r="K279" s="113">
        <v>-7157079584.96</v>
      </c>
    </row>
    <row r="280" spans="1:11" x14ac:dyDescent="0.2">
      <c r="A280" s="557"/>
      <c r="B280" s="557"/>
      <c r="C280" s="557"/>
      <c r="D280" s="557"/>
      <c r="E280" s="557"/>
      <c r="F280" s="557"/>
      <c r="G280" s="557"/>
      <c r="H280" s="557"/>
      <c r="I280" s="557"/>
      <c r="J280" s="557"/>
      <c r="K280" s="557"/>
    </row>
    <row r="281" spans="1:11" x14ac:dyDescent="0.2">
      <c r="A281" s="559" t="s">
        <v>771</v>
      </c>
      <c r="B281" s="559"/>
      <c r="C281" s="559"/>
      <c r="D281" s="559"/>
      <c r="E281" s="559"/>
      <c r="F281" s="559"/>
      <c r="G281" s="559"/>
      <c r="H281" s="559"/>
      <c r="I281" s="559"/>
      <c r="J281" s="559"/>
      <c r="K281" s="559"/>
    </row>
    <row r="282" spans="1:11" ht="12.75" customHeight="1" x14ac:dyDescent="0.2">
      <c r="A282" s="328" t="s">
        <v>772</v>
      </c>
      <c r="B282" s="328" t="s">
        <v>773</v>
      </c>
      <c r="C282" s="560" t="s">
        <v>774</v>
      </c>
      <c r="D282" s="560"/>
      <c r="E282" s="560" t="s">
        <v>775</v>
      </c>
      <c r="F282" s="560"/>
      <c r="G282" s="560" t="s">
        <v>776</v>
      </c>
      <c r="H282" s="560"/>
      <c r="I282" s="560" t="s">
        <v>777</v>
      </c>
      <c r="J282" s="560"/>
      <c r="K282" s="328" t="s">
        <v>778</v>
      </c>
    </row>
    <row r="283" spans="1:11" x14ac:dyDescent="0.2">
      <c r="A283" s="111" t="s">
        <v>1129</v>
      </c>
      <c r="B283" s="111" t="s">
        <v>1130</v>
      </c>
      <c r="C283" s="112">
        <v>130999677.48999999</v>
      </c>
      <c r="D283" s="112">
        <v>0</v>
      </c>
      <c r="E283" s="112">
        <v>0</v>
      </c>
      <c r="F283" s="112">
        <v>0</v>
      </c>
      <c r="G283" s="112">
        <v>130999677.48999999</v>
      </c>
      <c r="H283" s="112">
        <v>0</v>
      </c>
      <c r="I283" s="112">
        <v>130999677.48999999</v>
      </c>
      <c r="J283" s="112">
        <v>0</v>
      </c>
      <c r="K283" s="112">
        <v>130999677.48999999</v>
      </c>
    </row>
    <row r="284" spans="1:11" x14ac:dyDescent="0.2">
      <c r="A284" s="111" t="s">
        <v>1131</v>
      </c>
      <c r="B284" s="111" t="s">
        <v>1132</v>
      </c>
      <c r="C284" s="112">
        <v>846110153.36000001</v>
      </c>
      <c r="D284" s="112">
        <v>0</v>
      </c>
      <c r="E284" s="112">
        <v>0</v>
      </c>
      <c r="F284" s="112">
        <v>0</v>
      </c>
      <c r="G284" s="112">
        <v>846110153.36000001</v>
      </c>
      <c r="H284" s="112">
        <v>0</v>
      </c>
      <c r="I284" s="112">
        <v>846110153.36000001</v>
      </c>
      <c r="J284" s="112">
        <v>0</v>
      </c>
      <c r="K284" s="112">
        <v>846110153.36000001</v>
      </c>
    </row>
    <row r="285" spans="1:11" x14ac:dyDescent="0.2">
      <c r="A285" s="111" t="s">
        <v>1133</v>
      </c>
      <c r="B285" s="111" t="s">
        <v>1134</v>
      </c>
      <c r="C285" s="112">
        <v>19719915.600000001</v>
      </c>
      <c r="D285" s="112">
        <v>0</v>
      </c>
      <c r="E285" s="112">
        <v>0</v>
      </c>
      <c r="F285" s="112">
        <v>0</v>
      </c>
      <c r="G285" s="112">
        <v>19719915.600000001</v>
      </c>
      <c r="H285" s="112">
        <v>0</v>
      </c>
      <c r="I285" s="112">
        <v>19719915.600000001</v>
      </c>
      <c r="J285" s="112">
        <v>0</v>
      </c>
      <c r="K285" s="112">
        <v>19719915.600000001</v>
      </c>
    </row>
    <row r="286" spans="1:11" x14ac:dyDescent="0.2">
      <c r="A286" s="111" t="s">
        <v>1135</v>
      </c>
      <c r="B286" s="111" t="s">
        <v>1136</v>
      </c>
      <c r="C286" s="112">
        <v>7583521</v>
      </c>
      <c r="D286" s="112">
        <v>0</v>
      </c>
      <c r="E286" s="112">
        <v>0</v>
      </c>
      <c r="F286" s="112">
        <v>0</v>
      </c>
      <c r="G286" s="112">
        <v>7583521</v>
      </c>
      <c r="H286" s="112">
        <v>0</v>
      </c>
      <c r="I286" s="112">
        <v>7583521</v>
      </c>
      <c r="J286" s="112">
        <v>0</v>
      </c>
      <c r="K286" s="112">
        <v>7583521</v>
      </c>
    </row>
    <row r="287" spans="1:11" x14ac:dyDescent="0.2">
      <c r="A287" s="111" t="s">
        <v>1137</v>
      </c>
      <c r="B287" s="111" t="s">
        <v>1138</v>
      </c>
      <c r="C287" s="112">
        <v>31851376.219999999</v>
      </c>
      <c r="D287" s="112">
        <v>0</v>
      </c>
      <c r="E287" s="112">
        <v>0</v>
      </c>
      <c r="F287" s="112">
        <v>0</v>
      </c>
      <c r="G287" s="112">
        <v>31851376.219999999</v>
      </c>
      <c r="H287" s="112">
        <v>0</v>
      </c>
      <c r="I287" s="112">
        <v>31851376.219999999</v>
      </c>
      <c r="J287" s="112">
        <v>0</v>
      </c>
      <c r="K287" s="112">
        <v>31851376.219999999</v>
      </c>
    </row>
    <row r="288" spans="1:11" x14ac:dyDescent="0.2">
      <c r="A288" s="111" t="s">
        <v>1139</v>
      </c>
      <c r="B288" s="111" t="s">
        <v>1140</v>
      </c>
      <c r="C288" s="112">
        <v>506889846.63999999</v>
      </c>
      <c r="D288" s="112">
        <v>0</v>
      </c>
      <c r="E288" s="112">
        <v>0</v>
      </c>
      <c r="F288" s="112">
        <v>0</v>
      </c>
      <c r="G288" s="112">
        <v>506889846.63999999</v>
      </c>
      <c r="H288" s="112">
        <v>0</v>
      </c>
      <c r="I288" s="112">
        <v>506889846.63999999</v>
      </c>
      <c r="J288" s="112">
        <v>0</v>
      </c>
      <c r="K288" s="112">
        <v>506889846.63999999</v>
      </c>
    </row>
    <row r="289" spans="1:11" x14ac:dyDescent="0.2">
      <c r="A289" s="111" t="s">
        <v>1141</v>
      </c>
      <c r="B289" s="111" t="s">
        <v>1142</v>
      </c>
      <c r="C289" s="112">
        <v>33164.379999999997</v>
      </c>
      <c r="D289" s="112">
        <v>0</v>
      </c>
      <c r="E289" s="112">
        <v>0</v>
      </c>
      <c r="F289" s="112">
        <v>0</v>
      </c>
      <c r="G289" s="112">
        <v>33164.379999999997</v>
      </c>
      <c r="H289" s="112">
        <v>0</v>
      </c>
      <c r="I289" s="112">
        <v>33164.379999999997</v>
      </c>
      <c r="J289" s="112">
        <v>0</v>
      </c>
      <c r="K289" s="112">
        <v>33164.379999999997</v>
      </c>
    </row>
    <row r="290" spans="1:11" x14ac:dyDescent="0.2">
      <c r="A290" s="111" t="s">
        <v>1143</v>
      </c>
      <c r="B290" s="111" t="s">
        <v>1144</v>
      </c>
      <c r="C290" s="112">
        <v>535443.64</v>
      </c>
      <c r="D290" s="112">
        <v>0</v>
      </c>
      <c r="E290" s="112">
        <v>0</v>
      </c>
      <c r="F290" s="112">
        <v>0</v>
      </c>
      <c r="G290" s="112">
        <v>535443.64</v>
      </c>
      <c r="H290" s="112">
        <v>0</v>
      </c>
      <c r="I290" s="112">
        <v>535443.64</v>
      </c>
      <c r="J290" s="112">
        <v>0</v>
      </c>
      <c r="K290" s="112">
        <v>535443.64</v>
      </c>
    </row>
    <row r="291" spans="1:11" x14ac:dyDescent="0.2">
      <c r="A291" s="111" t="s">
        <v>1145</v>
      </c>
      <c r="B291" s="111" t="s">
        <v>1146</v>
      </c>
      <c r="C291" s="112">
        <v>218836.99</v>
      </c>
      <c r="D291" s="112">
        <v>0</v>
      </c>
      <c r="E291" s="112">
        <v>0</v>
      </c>
      <c r="F291" s="112">
        <v>0</v>
      </c>
      <c r="G291" s="112">
        <v>218836.99</v>
      </c>
      <c r="H291" s="112">
        <v>0</v>
      </c>
      <c r="I291" s="112">
        <v>218836.99</v>
      </c>
      <c r="J291" s="112">
        <v>0</v>
      </c>
      <c r="K291" s="112">
        <v>218836.99</v>
      </c>
    </row>
    <row r="292" spans="1:11" x14ac:dyDescent="0.2">
      <c r="A292" s="111" t="s">
        <v>1147</v>
      </c>
      <c r="B292" s="111" t="s">
        <v>1148</v>
      </c>
      <c r="C292" s="112">
        <v>2069539.85</v>
      </c>
      <c r="D292" s="112">
        <v>0</v>
      </c>
      <c r="E292" s="112">
        <v>0</v>
      </c>
      <c r="F292" s="112">
        <v>0</v>
      </c>
      <c r="G292" s="112">
        <v>2069539.85</v>
      </c>
      <c r="H292" s="112">
        <v>0</v>
      </c>
      <c r="I292" s="112">
        <v>2069539.85</v>
      </c>
      <c r="J292" s="112">
        <v>0</v>
      </c>
      <c r="K292" s="112">
        <v>2069539.85</v>
      </c>
    </row>
    <row r="293" spans="1:11" x14ac:dyDescent="0.2">
      <c r="A293" s="111" t="s">
        <v>1149</v>
      </c>
      <c r="B293" s="111" t="s">
        <v>1150</v>
      </c>
      <c r="C293" s="112">
        <v>133402.74</v>
      </c>
      <c r="D293" s="112">
        <v>0</v>
      </c>
      <c r="E293" s="112">
        <v>0</v>
      </c>
      <c r="F293" s="112">
        <v>0</v>
      </c>
      <c r="G293" s="112">
        <v>133402.74</v>
      </c>
      <c r="H293" s="112">
        <v>0</v>
      </c>
      <c r="I293" s="112">
        <v>133402.74</v>
      </c>
      <c r="J293" s="112">
        <v>0</v>
      </c>
      <c r="K293" s="112">
        <v>133402.74</v>
      </c>
    </row>
    <row r="294" spans="1:11" x14ac:dyDescent="0.2">
      <c r="A294" s="111" t="s">
        <v>1151</v>
      </c>
      <c r="B294" s="111" t="s">
        <v>1152</v>
      </c>
      <c r="C294" s="112">
        <v>29824.66</v>
      </c>
      <c r="D294" s="112">
        <v>0</v>
      </c>
      <c r="E294" s="112">
        <v>0</v>
      </c>
      <c r="F294" s="112">
        <v>0</v>
      </c>
      <c r="G294" s="112">
        <v>29824.66</v>
      </c>
      <c r="H294" s="112">
        <v>0</v>
      </c>
      <c r="I294" s="112">
        <v>29824.66</v>
      </c>
      <c r="J294" s="112">
        <v>0</v>
      </c>
      <c r="K294" s="112">
        <v>29824.66</v>
      </c>
    </row>
    <row r="295" spans="1:11" x14ac:dyDescent="0.2">
      <c r="A295" s="111" t="s">
        <v>1153</v>
      </c>
      <c r="B295" s="111" t="s">
        <v>1154</v>
      </c>
      <c r="C295" s="112">
        <v>1656250</v>
      </c>
      <c r="D295" s="112">
        <v>0</v>
      </c>
      <c r="E295" s="112">
        <v>0</v>
      </c>
      <c r="F295" s="112">
        <v>0</v>
      </c>
      <c r="G295" s="112">
        <v>1656250</v>
      </c>
      <c r="H295" s="112">
        <v>0</v>
      </c>
      <c r="I295" s="112">
        <v>1656250</v>
      </c>
      <c r="J295" s="112">
        <v>0</v>
      </c>
      <c r="K295" s="112">
        <v>1656250</v>
      </c>
    </row>
    <row r="296" spans="1:11" x14ac:dyDescent="0.2">
      <c r="A296" s="111" t="s">
        <v>1155</v>
      </c>
      <c r="B296" s="111" t="s">
        <v>1130</v>
      </c>
      <c r="C296" s="112">
        <v>0</v>
      </c>
      <c r="D296" s="112">
        <v>130999677.48999999</v>
      </c>
      <c r="E296" s="112">
        <v>0</v>
      </c>
      <c r="F296" s="112">
        <v>0</v>
      </c>
      <c r="G296" s="112">
        <v>0</v>
      </c>
      <c r="H296" s="112">
        <v>130999677.48999999</v>
      </c>
      <c r="I296" s="112">
        <v>0</v>
      </c>
      <c r="J296" s="112">
        <v>130999677.48999999</v>
      </c>
      <c r="K296" s="112">
        <v>-130999677.48999999</v>
      </c>
    </row>
    <row r="297" spans="1:11" x14ac:dyDescent="0.2">
      <c r="A297" s="111" t="s">
        <v>1156</v>
      </c>
      <c r="B297" s="111" t="s">
        <v>1132</v>
      </c>
      <c r="C297" s="112">
        <v>0</v>
      </c>
      <c r="D297" s="112">
        <v>846110153.36000001</v>
      </c>
      <c r="E297" s="112">
        <v>0</v>
      </c>
      <c r="F297" s="112">
        <v>0</v>
      </c>
      <c r="G297" s="112">
        <v>0</v>
      </c>
      <c r="H297" s="112">
        <v>846110153.36000001</v>
      </c>
      <c r="I297" s="112">
        <v>0</v>
      </c>
      <c r="J297" s="112">
        <v>846110153.36000001</v>
      </c>
      <c r="K297" s="112">
        <v>-846110153.36000001</v>
      </c>
    </row>
    <row r="298" spans="1:11" x14ac:dyDescent="0.2">
      <c r="A298" s="111" t="s">
        <v>1157</v>
      </c>
      <c r="B298" s="111" t="s">
        <v>1158</v>
      </c>
      <c r="C298" s="112">
        <v>0</v>
      </c>
      <c r="D298" s="112">
        <v>19719915.600000001</v>
      </c>
      <c r="E298" s="112">
        <v>0</v>
      </c>
      <c r="F298" s="112">
        <v>0</v>
      </c>
      <c r="G298" s="112">
        <v>0</v>
      </c>
      <c r="H298" s="112">
        <v>19719915.600000001</v>
      </c>
      <c r="I298" s="112">
        <v>0</v>
      </c>
      <c r="J298" s="112">
        <v>19719915.600000001</v>
      </c>
      <c r="K298" s="112">
        <v>-19719915.600000001</v>
      </c>
    </row>
    <row r="299" spans="1:11" x14ac:dyDescent="0.2">
      <c r="A299" s="111" t="s">
        <v>1159</v>
      </c>
      <c r="B299" s="111" t="s">
        <v>1136</v>
      </c>
      <c r="C299" s="112">
        <v>0</v>
      </c>
      <c r="D299" s="112">
        <v>7583521</v>
      </c>
      <c r="E299" s="112">
        <v>0</v>
      </c>
      <c r="F299" s="112">
        <v>0</v>
      </c>
      <c r="G299" s="112">
        <v>0</v>
      </c>
      <c r="H299" s="112">
        <v>7583521</v>
      </c>
      <c r="I299" s="112">
        <v>0</v>
      </c>
      <c r="J299" s="112">
        <v>7583521</v>
      </c>
      <c r="K299" s="112">
        <v>-7583521</v>
      </c>
    </row>
    <row r="300" spans="1:11" x14ac:dyDescent="0.2">
      <c r="A300" s="111" t="s">
        <v>1160</v>
      </c>
      <c r="B300" s="111" t="s">
        <v>1138</v>
      </c>
      <c r="C300" s="112">
        <v>0</v>
      </c>
      <c r="D300" s="112">
        <v>31851376.219999999</v>
      </c>
      <c r="E300" s="112">
        <v>0</v>
      </c>
      <c r="F300" s="112">
        <v>0</v>
      </c>
      <c r="G300" s="112">
        <v>0</v>
      </c>
      <c r="H300" s="112">
        <v>31851376.219999999</v>
      </c>
      <c r="I300" s="112">
        <v>0</v>
      </c>
      <c r="J300" s="112">
        <v>31851376.219999999</v>
      </c>
      <c r="K300" s="112">
        <v>-31851376.219999999</v>
      </c>
    </row>
    <row r="301" spans="1:11" x14ac:dyDescent="0.2">
      <c r="A301" s="111" t="s">
        <v>1161</v>
      </c>
      <c r="B301" s="111" t="s">
        <v>1140</v>
      </c>
      <c r="C301" s="112">
        <v>0</v>
      </c>
      <c r="D301" s="112">
        <v>506889846.63999999</v>
      </c>
      <c r="E301" s="112">
        <v>0</v>
      </c>
      <c r="F301" s="112">
        <v>0</v>
      </c>
      <c r="G301" s="112">
        <v>0</v>
      </c>
      <c r="H301" s="112">
        <v>506889846.63999999</v>
      </c>
      <c r="I301" s="112">
        <v>0</v>
      </c>
      <c r="J301" s="112">
        <v>506889846.63999999</v>
      </c>
      <c r="K301" s="112">
        <v>-506889846.63999999</v>
      </c>
    </row>
    <row r="302" spans="1:11" x14ac:dyDescent="0.2">
      <c r="A302" s="111" t="s">
        <v>1162</v>
      </c>
      <c r="B302" s="111" t="s">
        <v>1142</v>
      </c>
      <c r="C302" s="112">
        <v>0</v>
      </c>
      <c r="D302" s="112">
        <v>33164.379999999997</v>
      </c>
      <c r="E302" s="112">
        <v>0</v>
      </c>
      <c r="F302" s="112">
        <v>0</v>
      </c>
      <c r="G302" s="112">
        <v>0</v>
      </c>
      <c r="H302" s="112">
        <v>33164.379999999997</v>
      </c>
      <c r="I302" s="112">
        <v>0</v>
      </c>
      <c r="J302" s="112">
        <v>33164.379999999997</v>
      </c>
      <c r="K302" s="112">
        <v>-33164.379999999997</v>
      </c>
    </row>
    <row r="303" spans="1:11" x14ac:dyDescent="0.2">
      <c r="A303" s="111" t="s">
        <v>1163</v>
      </c>
      <c r="B303" s="111" t="s">
        <v>1144</v>
      </c>
      <c r="C303" s="112">
        <v>0</v>
      </c>
      <c r="D303" s="112">
        <v>535443.64</v>
      </c>
      <c r="E303" s="112">
        <v>0</v>
      </c>
      <c r="F303" s="112">
        <v>0</v>
      </c>
      <c r="G303" s="112">
        <v>0</v>
      </c>
      <c r="H303" s="112">
        <v>535443.64</v>
      </c>
      <c r="I303" s="112">
        <v>0</v>
      </c>
      <c r="J303" s="112">
        <v>535443.64</v>
      </c>
      <c r="K303" s="112">
        <v>-535443.64</v>
      </c>
    </row>
    <row r="304" spans="1:11" x14ac:dyDescent="0.2">
      <c r="A304" s="111" t="s">
        <v>1164</v>
      </c>
      <c r="B304" s="111" t="s">
        <v>1146</v>
      </c>
      <c r="C304" s="112">
        <v>0</v>
      </c>
      <c r="D304" s="112">
        <v>218836.99</v>
      </c>
      <c r="E304" s="112">
        <v>0</v>
      </c>
      <c r="F304" s="112">
        <v>0</v>
      </c>
      <c r="G304" s="112">
        <v>0</v>
      </c>
      <c r="H304" s="112">
        <v>218836.99</v>
      </c>
      <c r="I304" s="112">
        <v>0</v>
      </c>
      <c r="J304" s="112">
        <v>218836.99</v>
      </c>
      <c r="K304" s="112">
        <v>-218836.99</v>
      </c>
    </row>
    <row r="305" spans="1:11" x14ac:dyDescent="0.2">
      <c r="A305" s="111" t="s">
        <v>1165</v>
      </c>
      <c r="B305" s="111" t="s">
        <v>1166</v>
      </c>
      <c r="C305" s="112">
        <v>0</v>
      </c>
      <c r="D305" s="112">
        <v>2069539.85</v>
      </c>
      <c r="E305" s="112">
        <v>0</v>
      </c>
      <c r="F305" s="112">
        <v>0</v>
      </c>
      <c r="G305" s="112">
        <v>0</v>
      </c>
      <c r="H305" s="112">
        <v>2069539.85</v>
      </c>
      <c r="I305" s="112">
        <v>0</v>
      </c>
      <c r="J305" s="112">
        <v>2069539.85</v>
      </c>
      <c r="K305" s="112">
        <v>-2069539.85</v>
      </c>
    </row>
    <row r="306" spans="1:11" x14ac:dyDescent="0.2">
      <c r="A306" s="111" t="s">
        <v>1167</v>
      </c>
      <c r="B306" s="111" t="s">
        <v>1150</v>
      </c>
      <c r="C306" s="112">
        <v>0</v>
      </c>
      <c r="D306" s="112">
        <v>133402.74</v>
      </c>
      <c r="E306" s="112">
        <v>0</v>
      </c>
      <c r="F306" s="112">
        <v>0</v>
      </c>
      <c r="G306" s="112">
        <v>0</v>
      </c>
      <c r="H306" s="112">
        <v>133402.74</v>
      </c>
      <c r="I306" s="112">
        <v>0</v>
      </c>
      <c r="J306" s="112">
        <v>133402.74</v>
      </c>
      <c r="K306" s="112">
        <v>-133402.74</v>
      </c>
    </row>
    <row r="307" spans="1:11" x14ac:dyDescent="0.2">
      <c r="A307" s="111" t="s">
        <v>1168</v>
      </c>
      <c r="B307" s="111" t="s">
        <v>1169</v>
      </c>
      <c r="C307" s="112">
        <v>0</v>
      </c>
      <c r="D307" s="112">
        <v>29824.66</v>
      </c>
      <c r="E307" s="112">
        <v>0</v>
      </c>
      <c r="F307" s="112">
        <v>0</v>
      </c>
      <c r="G307" s="112">
        <v>0</v>
      </c>
      <c r="H307" s="112">
        <v>29824.66</v>
      </c>
      <c r="I307" s="112">
        <v>0</v>
      </c>
      <c r="J307" s="112">
        <v>29824.66</v>
      </c>
      <c r="K307" s="112">
        <v>-29824.66</v>
      </c>
    </row>
    <row r="308" spans="1:11" x14ac:dyDescent="0.2">
      <c r="A308" s="111" t="s">
        <v>1170</v>
      </c>
      <c r="B308" s="111" t="s">
        <v>1154</v>
      </c>
      <c r="C308" s="112">
        <v>0</v>
      </c>
      <c r="D308" s="112">
        <v>1656250</v>
      </c>
      <c r="E308" s="112">
        <v>0</v>
      </c>
      <c r="F308" s="112">
        <v>0</v>
      </c>
      <c r="G308" s="112">
        <v>0</v>
      </c>
      <c r="H308" s="112">
        <v>1656250</v>
      </c>
      <c r="I308" s="112">
        <v>0</v>
      </c>
      <c r="J308" s="112">
        <v>1656250</v>
      </c>
      <c r="K308" s="112">
        <v>-1656250</v>
      </c>
    </row>
    <row r="309" spans="1:11" ht="14.25" x14ac:dyDescent="0.2">
      <c r="A309" s="561" t="s">
        <v>1180</v>
      </c>
      <c r="B309" s="561"/>
      <c r="C309" s="113">
        <v>1547830952.5699999</v>
      </c>
      <c r="D309" s="113">
        <v>1547830952.5699999</v>
      </c>
      <c r="E309" s="113">
        <v>0</v>
      </c>
      <c r="F309" s="113">
        <v>0</v>
      </c>
      <c r="G309" s="113">
        <v>1547830952.5699999</v>
      </c>
      <c r="H309" s="113">
        <v>1547830952.5699999</v>
      </c>
      <c r="I309" s="113">
        <v>1547830952.5699999</v>
      </c>
      <c r="J309" s="113">
        <v>1547830952.5699999</v>
      </c>
      <c r="K309" s="113">
        <v>0</v>
      </c>
    </row>
    <row r="310" spans="1:11" x14ac:dyDescent="0.2">
      <c r="A310" s="557"/>
      <c r="B310" s="557"/>
      <c r="C310" s="557"/>
      <c r="D310" s="557"/>
      <c r="E310" s="557"/>
      <c r="F310" s="557"/>
      <c r="G310" s="557"/>
      <c r="H310" s="557"/>
      <c r="I310" s="557"/>
      <c r="J310" s="557"/>
      <c r="K310" s="557"/>
    </row>
  </sheetData>
  <sheetProtection selectLockedCells="1" selectUnlockedCells="1"/>
  <mergeCells count="50">
    <mergeCell ref="A1:K1"/>
    <mergeCell ref="A7:K7"/>
    <mergeCell ref="C8:D8"/>
    <mergeCell ref="E8:F8"/>
    <mergeCell ref="G8:H8"/>
    <mergeCell ref="I8:J8"/>
    <mergeCell ref="A33:B33"/>
    <mergeCell ref="A34:K34"/>
    <mergeCell ref="A35:K35"/>
    <mergeCell ref="C36:D36"/>
    <mergeCell ref="E36:F36"/>
    <mergeCell ref="G36:H36"/>
    <mergeCell ref="I36:J36"/>
    <mergeCell ref="A96:B96"/>
    <mergeCell ref="A97:K97"/>
    <mergeCell ref="A98:K98"/>
    <mergeCell ref="C99:D99"/>
    <mergeCell ref="E99:F99"/>
    <mergeCell ref="G99:H99"/>
    <mergeCell ref="I99:J99"/>
    <mergeCell ref="A144:B144"/>
    <mergeCell ref="A145:K145"/>
    <mergeCell ref="A146:K146"/>
    <mergeCell ref="C147:D147"/>
    <mergeCell ref="E147:F147"/>
    <mergeCell ref="G147:H147"/>
    <mergeCell ref="I147:J147"/>
    <mergeCell ref="A165:B165"/>
    <mergeCell ref="A166:K166"/>
    <mergeCell ref="A167:K167"/>
    <mergeCell ref="C168:D168"/>
    <mergeCell ref="E168:F168"/>
    <mergeCell ref="G168:H168"/>
    <mergeCell ref="I168:J168"/>
    <mergeCell ref="A262:B262"/>
    <mergeCell ref="A263:K263"/>
    <mergeCell ref="A264:K264"/>
    <mergeCell ref="C265:D265"/>
    <mergeCell ref="E265:F265"/>
    <mergeCell ref="G265:H265"/>
    <mergeCell ref="I265:J265"/>
    <mergeCell ref="A309:B309"/>
    <mergeCell ref="A310:K310"/>
    <mergeCell ref="A279:B279"/>
    <mergeCell ref="A280:K280"/>
    <mergeCell ref="A281:K281"/>
    <mergeCell ref="C282:D282"/>
    <mergeCell ref="E282:F282"/>
    <mergeCell ref="G282:H282"/>
    <mergeCell ref="I282:J282"/>
  </mergeCells>
  <pageMargins left="0.27777777777777779" right="0.27777777777777779" top="1.3444444444444446" bottom="0.66805555555555562" header="0.55694444444444446" footer="0.55694444444444446"/>
  <pageSetup paperSize="9" scale="74" fitToHeight="0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31.10.2019  -   Stranica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topLeftCell="C82" zoomScaleNormal="100" workbookViewId="0">
      <selection activeCell="J13" sqref="J13:J14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39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39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39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39" t="s">
        <v>1191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39" t="s">
        <v>1195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139" t="s">
        <v>1196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40" t="s">
        <v>772</v>
      </c>
      <c r="B9" s="140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40" t="s">
        <v>778</v>
      </c>
    </row>
    <row r="10" spans="1:11" x14ac:dyDescent="0.2">
      <c r="A10" s="111" t="s">
        <v>852</v>
      </c>
      <c r="B10" s="111" t="s">
        <v>853</v>
      </c>
      <c r="C10" s="112">
        <v>0</v>
      </c>
      <c r="D10" s="112">
        <v>0</v>
      </c>
      <c r="E10" s="112">
        <v>0</v>
      </c>
      <c r="F10" s="112">
        <v>344514.47</v>
      </c>
      <c r="G10" s="112">
        <v>0</v>
      </c>
      <c r="H10" s="112">
        <v>344514.47</v>
      </c>
      <c r="I10" s="112">
        <v>0</v>
      </c>
      <c r="J10" s="112">
        <v>344514.47</v>
      </c>
      <c r="K10" s="112">
        <v>-344514.47</v>
      </c>
    </row>
    <row r="11" spans="1:11" x14ac:dyDescent="0.2">
      <c r="A11" s="111" t="s">
        <v>785</v>
      </c>
      <c r="B11" s="111" t="s">
        <v>786</v>
      </c>
      <c r="C11" s="112">
        <v>0</v>
      </c>
      <c r="D11" s="112">
        <v>0</v>
      </c>
      <c r="E11" s="112">
        <v>0</v>
      </c>
      <c r="F11" s="112">
        <v>336.54</v>
      </c>
      <c r="G11" s="112">
        <v>0</v>
      </c>
      <c r="H11" s="112">
        <v>336.54</v>
      </c>
      <c r="I11" s="112">
        <v>0</v>
      </c>
      <c r="J11" s="112">
        <v>336.54</v>
      </c>
      <c r="K11" s="112">
        <v>-336.54</v>
      </c>
    </row>
    <row r="12" spans="1:11" x14ac:dyDescent="0.2">
      <c r="A12" s="111" t="s">
        <v>858</v>
      </c>
      <c r="B12" s="111" t="s">
        <v>29</v>
      </c>
      <c r="C12" s="112">
        <v>0</v>
      </c>
      <c r="D12" s="112">
        <v>0</v>
      </c>
      <c r="E12" s="112">
        <v>0</v>
      </c>
      <c r="F12" s="112">
        <v>0.43</v>
      </c>
      <c r="G12" s="112">
        <v>0</v>
      </c>
      <c r="H12" s="112">
        <v>0.43</v>
      </c>
      <c r="I12" s="112">
        <v>0</v>
      </c>
      <c r="J12" s="112">
        <v>0.43</v>
      </c>
      <c r="K12" s="112">
        <v>-0.43</v>
      </c>
    </row>
    <row r="13" spans="1:11" x14ac:dyDescent="0.2">
      <c r="A13" s="111" t="s">
        <v>801</v>
      </c>
      <c r="B13" s="111" t="s">
        <v>802</v>
      </c>
      <c r="C13" s="112">
        <v>0</v>
      </c>
      <c r="D13" s="112">
        <v>0</v>
      </c>
      <c r="E13" s="112">
        <v>0</v>
      </c>
      <c r="F13" s="112">
        <v>689.3</v>
      </c>
      <c r="G13" s="112">
        <v>0</v>
      </c>
      <c r="H13" s="112">
        <v>689.3</v>
      </c>
      <c r="I13" s="112">
        <v>0</v>
      </c>
      <c r="J13" s="112">
        <v>689.3</v>
      </c>
      <c r="K13" s="112">
        <v>-689.3</v>
      </c>
    </row>
    <row r="14" spans="1:11" ht="14.25" x14ac:dyDescent="0.2">
      <c r="A14" s="561" t="s">
        <v>807</v>
      </c>
      <c r="B14" s="561"/>
      <c r="C14" s="113">
        <v>0</v>
      </c>
      <c r="D14" s="113">
        <v>0</v>
      </c>
      <c r="E14" s="113">
        <v>0</v>
      </c>
      <c r="F14" s="113">
        <v>345540.74</v>
      </c>
      <c r="G14" s="113">
        <v>0</v>
      </c>
      <c r="H14" s="113">
        <v>345540.74</v>
      </c>
      <c r="I14" s="113">
        <v>0</v>
      </c>
      <c r="J14" s="113">
        <v>345540.74</v>
      </c>
      <c r="K14" s="113">
        <v>-345540.74</v>
      </c>
    </row>
    <row r="15" spans="1:11" x14ac:dyDescent="0.2">
      <c r="A15" s="557"/>
      <c r="B15" s="557"/>
      <c r="C15" s="557"/>
      <c r="D15" s="557"/>
      <c r="E15" s="557"/>
      <c r="F15" s="557"/>
      <c r="G15" s="557"/>
      <c r="H15" s="557"/>
      <c r="I15" s="557"/>
      <c r="J15" s="557"/>
      <c r="K15" s="557"/>
    </row>
    <row r="16" spans="1:11" x14ac:dyDescent="0.2">
      <c r="A16" s="559" t="s">
        <v>771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</row>
    <row r="17" spans="1:11" ht="12.75" customHeight="1" x14ac:dyDescent="0.2">
      <c r="A17" s="140" t="s">
        <v>772</v>
      </c>
      <c r="B17" s="140" t="s">
        <v>773</v>
      </c>
      <c r="C17" s="560" t="s">
        <v>774</v>
      </c>
      <c r="D17" s="560"/>
      <c r="E17" s="560" t="s">
        <v>775</v>
      </c>
      <c r="F17" s="560"/>
      <c r="G17" s="560" t="s">
        <v>776</v>
      </c>
      <c r="H17" s="560"/>
      <c r="I17" s="560" t="s">
        <v>777</v>
      </c>
      <c r="J17" s="560"/>
      <c r="K17" s="140" t="s">
        <v>778</v>
      </c>
    </row>
    <row r="18" spans="1:11" x14ac:dyDescent="0.2">
      <c r="A18" s="250" t="s">
        <v>440</v>
      </c>
      <c r="B18" s="250" t="s">
        <v>808</v>
      </c>
      <c r="C18" s="251">
        <v>0</v>
      </c>
      <c r="D18" s="251">
        <v>0</v>
      </c>
      <c r="E18" s="251">
        <v>134212.12</v>
      </c>
      <c r="F18" s="251">
        <v>0</v>
      </c>
      <c r="G18" s="251">
        <v>134212.12</v>
      </c>
      <c r="H18" s="251">
        <v>0</v>
      </c>
      <c r="I18" s="251">
        <v>134212.12</v>
      </c>
      <c r="J18" s="251">
        <v>0</v>
      </c>
      <c r="K18" s="251">
        <v>134212.12</v>
      </c>
    </row>
    <row r="19" spans="1:11" x14ac:dyDescent="0.2">
      <c r="A19" s="256" t="s">
        <v>438</v>
      </c>
      <c r="B19" s="256" t="s">
        <v>437</v>
      </c>
      <c r="C19" s="257">
        <v>0</v>
      </c>
      <c r="D19" s="257">
        <v>0</v>
      </c>
      <c r="E19" s="257">
        <v>888.47</v>
      </c>
      <c r="F19" s="257">
        <v>0</v>
      </c>
      <c r="G19" s="257">
        <v>888.47</v>
      </c>
      <c r="H19" s="257">
        <v>0</v>
      </c>
      <c r="I19" s="257">
        <v>888.47</v>
      </c>
      <c r="J19" s="257">
        <v>0</v>
      </c>
      <c r="K19" s="257">
        <v>888.47</v>
      </c>
    </row>
    <row r="20" spans="1:11" x14ac:dyDescent="0.2">
      <c r="A20" s="250" t="s">
        <v>432</v>
      </c>
      <c r="B20" s="250" t="s">
        <v>859</v>
      </c>
      <c r="C20" s="251">
        <v>0</v>
      </c>
      <c r="D20" s="251">
        <v>0</v>
      </c>
      <c r="E20" s="251">
        <v>42.31</v>
      </c>
      <c r="F20" s="251">
        <v>0</v>
      </c>
      <c r="G20" s="251">
        <v>42.31</v>
      </c>
      <c r="H20" s="251">
        <v>0</v>
      </c>
      <c r="I20" s="251">
        <v>42.31</v>
      </c>
      <c r="J20" s="251">
        <v>0</v>
      </c>
      <c r="K20" s="251">
        <v>42.31</v>
      </c>
    </row>
    <row r="21" spans="1:11" x14ac:dyDescent="0.2">
      <c r="A21" s="250" t="s">
        <v>414</v>
      </c>
      <c r="B21" s="250" t="s">
        <v>809</v>
      </c>
      <c r="C21" s="251">
        <v>0</v>
      </c>
      <c r="D21" s="251">
        <v>0</v>
      </c>
      <c r="E21" s="251">
        <v>22730.15</v>
      </c>
      <c r="F21" s="251">
        <v>0</v>
      </c>
      <c r="G21" s="251">
        <v>22730.15</v>
      </c>
      <c r="H21" s="251">
        <v>0</v>
      </c>
      <c r="I21" s="251">
        <v>22730.15</v>
      </c>
      <c r="J21" s="251">
        <v>0</v>
      </c>
      <c r="K21" s="251">
        <v>22730.15</v>
      </c>
    </row>
    <row r="22" spans="1:11" x14ac:dyDescent="0.2">
      <c r="A22" s="256" t="s">
        <v>405</v>
      </c>
      <c r="B22" s="256" t="s">
        <v>393</v>
      </c>
      <c r="C22" s="257">
        <v>0</v>
      </c>
      <c r="D22" s="257">
        <v>0</v>
      </c>
      <c r="E22" s="257">
        <v>2320.5500000000002</v>
      </c>
      <c r="F22" s="257">
        <v>0</v>
      </c>
      <c r="G22" s="257">
        <v>2320.5500000000002</v>
      </c>
      <c r="H22" s="257">
        <v>0</v>
      </c>
      <c r="I22" s="257">
        <v>2320.5500000000002</v>
      </c>
      <c r="J22" s="257">
        <v>0</v>
      </c>
      <c r="K22" s="257">
        <v>2320.5500000000002</v>
      </c>
    </row>
    <row r="23" spans="1:11" x14ac:dyDescent="0.2">
      <c r="A23" s="232" t="s">
        <v>390</v>
      </c>
      <c r="B23" s="232" t="s">
        <v>810</v>
      </c>
      <c r="C23" s="233">
        <v>0</v>
      </c>
      <c r="D23" s="233">
        <v>0</v>
      </c>
      <c r="E23" s="233">
        <v>28667.08</v>
      </c>
      <c r="F23" s="233">
        <v>0</v>
      </c>
      <c r="G23" s="233">
        <v>28667.08</v>
      </c>
      <c r="H23" s="233">
        <v>0</v>
      </c>
      <c r="I23" s="233">
        <v>28667.08</v>
      </c>
      <c r="J23" s="233">
        <v>0</v>
      </c>
      <c r="K23" s="233">
        <v>28667.08</v>
      </c>
    </row>
    <row r="24" spans="1:11" x14ac:dyDescent="0.2">
      <c r="A24" s="232" t="s">
        <v>388</v>
      </c>
      <c r="B24" s="232" t="s">
        <v>811</v>
      </c>
      <c r="C24" s="233">
        <v>0</v>
      </c>
      <c r="D24" s="233">
        <v>0</v>
      </c>
      <c r="E24" s="233">
        <v>9152.16</v>
      </c>
      <c r="F24" s="233">
        <v>0</v>
      </c>
      <c r="G24" s="233">
        <v>9152.16</v>
      </c>
      <c r="H24" s="233">
        <v>0</v>
      </c>
      <c r="I24" s="233">
        <v>9152.16</v>
      </c>
      <c r="J24" s="233">
        <v>0</v>
      </c>
      <c r="K24" s="233">
        <v>9152.16</v>
      </c>
    </row>
    <row r="25" spans="1:11" x14ac:dyDescent="0.2">
      <c r="A25" s="126" t="s">
        <v>372</v>
      </c>
      <c r="B25" s="126" t="s">
        <v>371</v>
      </c>
      <c r="C25" s="123">
        <v>0</v>
      </c>
      <c r="D25" s="123">
        <v>0</v>
      </c>
      <c r="E25" s="123">
        <v>30979.05</v>
      </c>
      <c r="F25" s="123">
        <v>0</v>
      </c>
      <c r="G25" s="123">
        <v>30979.05</v>
      </c>
      <c r="H25" s="123">
        <v>0</v>
      </c>
      <c r="I25" s="123">
        <v>30979.05</v>
      </c>
      <c r="J25" s="123">
        <v>0</v>
      </c>
      <c r="K25" s="123">
        <v>30979.05</v>
      </c>
    </row>
    <row r="26" spans="1:11" x14ac:dyDescent="0.2">
      <c r="A26" s="256" t="s">
        <v>378</v>
      </c>
      <c r="B26" s="256" t="s">
        <v>812</v>
      </c>
      <c r="C26" s="257">
        <v>0</v>
      </c>
      <c r="D26" s="257">
        <v>0</v>
      </c>
      <c r="E26" s="257">
        <v>308.49</v>
      </c>
      <c r="F26" s="257">
        <v>0</v>
      </c>
      <c r="G26" s="257">
        <v>308.49</v>
      </c>
      <c r="H26" s="257">
        <v>0</v>
      </c>
      <c r="I26" s="257">
        <v>308.49</v>
      </c>
      <c r="J26" s="257">
        <v>0</v>
      </c>
      <c r="K26" s="257">
        <v>308.49</v>
      </c>
    </row>
    <row r="27" spans="1:11" x14ac:dyDescent="0.2">
      <c r="A27" s="236" t="s">
        <v>364</v>
      </c>
      <c r="B27" s="236" t="s">
        <v>813</v>
      </c>
      <c r="C27" s="237">
        <v>0</v>
      </c>
      <c r="D27" s="237">
        <v>0</v>
      </c>
      <c r="E27" s="237">
        <v>17</v>
      </c>
      <c r="F27" s="237">
        <v>0</v>
      </c>
      <c r="G27" s="237">
        <v>17</v>
      </c>
      <c r="H27" s="237">
        <v>0</v>
      </c>
      <c r="I27" s="237">
        <v>17</v>
      </c>
      <c r="J27" s="237">
        <v>0</v>
      </c>
      <c r="K27" s="237">
        <v>17</v>
      </c>
    </row>
    <row r="28" spans="1:11" x14ac:dyDescent="0.2">
      <c r="A28" s="236" t="s">
        <v>362</v>
      </c>
      <c r="B28" s="236" t="s">
        <v>361</v>
      </c>
      <c r="C28" s="237">
        <v>0</v>
      </c>
      <c r="D28" s="237">
        <v>0</v>
      </c>
      <c r="E28" s="237">
        <v>897.09</v>
      </c>
      <c r="F28" s="237">
        <v>0</v>
      </c>
      <c r="G28" s="237">
        <v>897.09</v>
      </c>
      <c r="H28" s="237">
        <v>0</v>
      </c>
      <c r="I28" s="237">
        <v>897.09</v>
      </c>
      <c r="J28" s="237">
        <v>0</v>
      </c>
      <c r="K28" s="237">
        <v>897.09</v>
      </c>
    </row>
    <row r="29" spans="1:11" x14ac:dyDescent="0.2">
      <c r="A29" s="236" t="s">
        <v>358</v>
      </c>
      <c r="B29" s="236" t="s">
        <v>815</v>
      </c>
      <c r="C29" s="237">
        <v>0</v>
      </c>
      <c r="D29" s="237">
        <v>0</v>
      </c>
      <c r="E29" s="237">
        <v>2818.37</v>
      </c>
      <c r="F29" s="237">
        <v>0</v>
      </c>
      <c r="G29" s="237">
        <v>2818.37</v>
      </c>
      <c r="H29" s="237">
        <v>0</v>
      </c>
      <c r="I29" s="237">
        <v>2818.37</v>
      </c>
      <c r="J29" s="237">
        <v>0</v>
      </c>
      <c r="K29" s="237">
        <v>2818.37</v>
      </c>
    </row>
    <row r="30" spans="1:11" x14ac:dyDescent="0.2">
      <c r="A30" s="236" t="s">
        <v>356</v>
      </c>
      <c r="B30" s="236" t="s">
        <v>355</v>
      </c>
      <c r="C30" s="237">
        <v>0</v>
      </c>
      <c r="D30" s="237">
        <v>0</v>
      </c>
      <c r="E30" s="237">
        <v>252.75</v>
      </c>
      <c r="F30" s="237">
        <v>0</v>
      </c>
      <c r="G30" s="237">
        <v>252.75</v>
      </c>
      <c r="H30" s="237">
        <v>0</v>
      </c>
      <c r="I30" s="237">
        <v>252.75</v>
      </c>
      <c r="J30" s="237">
        <v>0</v>
      </c>
      <c r="K30" s="237">
        <v>252.75</v>
      </c>
    </row>
    <row r="31" spans="1:11" x14ac:dyDescent="0.2">
      <c r="A31" s="236" t="s">
        <v>354</v>
      </c>
      <c r="B31" s="236" t="s">
        <v>353</v>
      </c>
      <c r="C31" s="237">
        <v>0</v>
      </c>
      <c r="D31" s="237">
        <v>0</v>
      </c>
      <c r="E31" s="237">
        <v>1874.11</v>
      </c>
      <c r="F31" s="237">
        <v>0</v>
      </c>
      <c r="G31" s="237">
        <v>1874.11</v>
      </c>
      <c r="H31" s="237">
        <v>0</v>
      </c>
      <c r="I31" s="237">
        <v>1874.11</v>
      </c>
      <c r="J31" s="237">
        <v>0</v>
      </c>
      <c r="K31" s="237">
        <v>1874.11</v>
      </c>
    </row>
    <row r="32" spans="1:11" x14ac:dyDescent="0.2">
      <c r="A32" s="175" t="s">
        <v>352</v>
      </c>
      <c r="B32" s="175" t="s">
        <v>351</v>
      </c>
      <c r="C32" s="176">
        <v>0</v>
      </c>
      <c r="D32" s="176">
        <v>0</v>
      </c>
      <c r="E32" s="176">
        <v>14.5</v>
      </c>
      <c r="F32" s="176">
        <v>0</v>
      </c>
      <c r="G32" s="176">
        <v>14.5</v>
      </c>
      <c r="H32" s="176">
        <v>0</v>
      </c>
      <c r="I32" s="176">
        <v>14.5</v>
      </c>
      <c r="J32" s="176">
        <v>0</v>
      </c>
      <c r="K32" s="176">
        <v>14.5</v>
      </c>
    </row>
    <row r="33" spans="1:11" x14ac:dyDescent="0.2">
      <c r="A33" s="175" t="s">
        <v>350</v>
      </c>
      <c r="B33" s="175" t="s">
        <v>349</v>
      </c>
      <c r="C33" s="176">
        <v>0</v>
      </c>
      <c r="D33" s="176">
        <v>0</v>
      </c>
      <c r="E33" s="176">
        <v>192.3</v>
      </c>
      <c r="F33" s="176">
        <v>0</v>
      </c>
      <c r="G33" s="176">
        <v>192.3</v>
      </c>
      <c r="H33" s="176">
        <v>0</v>
      </c>
      <c r="I33" s="176">
        <v>192.3</v>
      </c>
      <c r="J33" s="176">
        <v>0</v>
      </c>
      <c r="K33" s="176">
        <v>192.3</v>
      </c>
    </row>
    <row r="34" spans="1:11" x14ac:dyDescent="0.2">
      <c r="A34" s="175" t="s">
        <v>348</v>
      </c>
      <c r="B34" s="175" t="s">
        <v>347</v>
      </c>
      <c r="C34" s="176">
        <v>0</v>
      </c>
      <c r="D34" s="176">
        <v>0</v>
      </c>
      <c r="E34" s="176">
        <v>24.33</v>
      </c>
      <c r="F34" s="176">
        <v>0</v>
      </c>
      <c r="G34" s="176">
        <v>24.33</v>
      </c>
      <c r="H34" s="176">
        <v>0</v>
      </c>
      <c r="I34" s="176">
        <v>24.33</v>
      </c>
      <c r="J34" s="176">
        <v>0</v>
      </c>
      <c r="K34" s="176">
        <v>24.33</v>
      </c>
    </row>
    <row r="35" spans="1:11" x14ac:dyDescent="0.2">
      <c r="A35" s="175" t="s">
        <v>346</v>
      </c>
      <c r="B35" s="175" t="s">
        <v>345</v>
      </c>
      <c r="C35" s="176">
        <v>0</v>
      </c>
      <c r="D35" s="176">
        <v>0</v>
      </c>
      <c r="E35" s="176">
        <v>1.35</v>
      </c>
      <c r="F35" s="176">
        <v>0</v>
      </c>
      <c r="G35" s="176">
        <v>1.35</v>
      </c>
      <c r="H35" s="176">
        <v>0</v>
      </c>
      <c r="I35" s="176">
        <v>1.35</v>
      </c>
      <c r="J35" s="176">
        <v>0</v>
      </c>
      <c r="K35" s="176">
        <v>1.35</v>
      </c>
    </row>
    <row r="36" spans="1:11" x14ac:dyDescent="0.2">
      <c r="A36" s="175" t="s">
        <v>340</v>
      </c>
      <c r="B36" s="175" t="s">
        <v>339</v>
      </c>
      <c r="C36" s="176">
        <v>0</v>
      </c>
      <c r="D36" s="176">
        <v>0</v>
      </c>
      <c r="E36" s="176">
        <v>34.270000000000003</v>
      </c>
      <c r="F36" s="176">
        <v>0</v>
      </c>
      <c r="G36" s="176">
        <v>34.270000000000003</v>
      </c>
      <c r="H36" s="176">
        <v>0</v>
      </c>
      <c r="I36" s="176">
        <v>34.270000000000003</v>
      </c>
      <c r="J36" s="176">
        <v>0</v>
      </c>
      <c r="K36" s="176">
        <v>34.270000000000003</v>
      </c>
    </row>
    <row r="37" spans="1:11" x14ac:dyDescent="0.2">
      <c r="A37" s="175" t="s">
        <v>332</v>
      </c>
      <c r="B37" s="175" t="s">
        <v>817</v>
      </c>
      <c r="C37" s="176">
        <v>0</v>
      </c>
      <c r="D37" s="176">
        <v>0</v>
      </c>
      <c r="E37" s="176">
        <v>4408.8</v>
      </c>
      <c r="F37" s="176">
        <v>0</v>
      </c>
      <c r="G37" s="176">
        <v>4408.8</v>
      </c>
      <c r="H37" s="176">
        <v>0</v>
      </c>
      <c r="I37" s="176">
        <v>4408.8</v>
      </c>
      <c r="J37" s="176">
        <v>0</v>
      </c>
      <c r="K37" s="176">
        <v>4408.8</v>
      </c>
    </row>
    <row r="38" spans="1:11" x14ac:dyDescent="0.2">
      <c r="A38" s="153" t="s">
        <v>330</v>
      </c>
      <c r="B38" s="153" t="s">
        <v>329</v>
      </c>
      <c r="C38" s="154">
        <v>0</v>
      </c>
      <c r="D38" s="154">
        <v>0</v>
      </c>
      <c r="E38" s="154">
        <v>705.13</v>
      </c>
      <c r="F38" s="154">
        <v>0</v>
      </c>
      <c r="G38" s="154">
        <v>705.13</v>
      </c>
      <c r="H38" s="154">
        <v>0</v>
      </c>
      <c r="I38" s="154">
        <v>705.13</v>
      </c>
      <c r="J38" s="154">
        <v>0</v>
      </c>
      <c r="K38" s="154">
        <v>705.13</v>
      </c>
    </row>
    <row r="39" spans="1:11" x14ac:dyDescent="0.2">
      <c r="A39" s="153" t="s">
        <v>328</v>
      </c>
      <c r="B39" s="153" t="s">
        <v>327</v>
      </c>
      <c r="C39" s="154">
        <v>0</v>
      </c>
      <c r="D39" s="154">
        <v>0</v>
      </c>
      <c r="E39" s="154">
        <v>968.79</v>
      </c>
      <c r="F39" s="154">
        <v>0</v>
      </c>
      <c r="G39" s="154">
        <v>968.79</v>
      </c>
      <c r="H39" s="154">
        <v>0</v>
      </c>
      <c r="I39" s="154">
        <v>968.79</v>
      </c>
      <c r="J39" s="154">
        <v>0</v>
      </c>
      <c r="K39" s="154">
        <v>968.79</v>
      </c>
    </row>
    <row r="40" spans="1:11" x14ac:dyDescent="0.2">
      <c r="A40" s="252" t="s">
        <v>293</v>
      </c>
      <c r="B40" s="252" t="s">
        <v>292</v>
      </c>
      <c r="C40" s="253">
        <v>0</v>
      </c>
      <c r="D40" s="253">
        <v>0</v>
      </c>
      <c r="E40" s="253">
        <v>1957.88</v>
      </c>
      <c r="F40" s="253">
        <v>0</v>
      </c>
      <c r="G40" s="253">
        <v>1957.88</v>
      </c>
      <c r="H40" s="253">
        <v>0</v>
      </c>
      <c r="I40" s="253">
        <v>1957.88</v>
      </c>
      <c r="J40" s="253">
        <v>0</v>
      </c>
      <c r="K40" s="253">
        <v>1957.88</v>
      </c>
    </row>
    <row r="41" spans="1:11" x14ac:dyDescent="0.2">
      <c r="A41" s="252" t="s">
        <v>291</v>
      </c>
      <c r="B41" s="252" t="s">
        <v>290</v>
      </c>
      <c r="C41" s="253">
        <v>0</v>
      </c>
      <c r="D41" s="253">
        <v>0</v>
      </c>
      <c r="E41" s="253">
        <v>11.5</v>
      </c>
      <c r="F41" s="253">
        <v>0</v>
      </c>
      <c r="G41" s="253">
        <v>11.5</v>
      </c>
      <c r="H41" s="253">
        <v>0</v>
      </c>
      <c r="I41" s="253">
        <v>11.5</v>
      </c>
      <c r="J41" s="253">
        <v>0</v>
      </c>
      <c r="K41" s="253">
        <v>11.5</v>
      </c>
    </row>
    <row r="42" spans="1:11" x14ac:dyDescent="0.2">
      <c r="A42" s="252" t="s">
        <v>289</v>
      </c>
      <c r="B42" s="252" t="s">
        <v>818</v>
      </c>
      <c r="C42" s="253">
        <v>0</v>
      </c>
      <c r="D42" s="253">
        <v>0</v>
      </c>
      <c r="E42" s="253">
        <v>739.85</v>
      </c>
      <c r="F42" s="253">
        <v>0</v>
      </c>
      <c r="G42" s="253">
        <v>739.85</v>
      </c>
      <c r="H42" s="253">
        <v>0</v>
      </c>
      <c r="I42" s="253">
        <v>739.85</v>
      </c>
      <c r="J42" s="253">
        <v>0</v>
      </c>
      <c r="K42" s="253">
        <v>739.85</v>
      </c>
    </row>
    <row r="43" spans="1:11" x14ac:dyDescent="0.2">
      <c r="A43" s="252" t="s">
        <v>287</v>
      </c>
      <c r="B43" s="252" t="s">
        <v>286</v>
      </c>
      <c r="C43" s="253">
        <v>0</v>
      </c>
      <c r="D43" s="253">
        <v>0</v>
      </c>
      <c r="E43" s="253">
        <v>470.23</v>
      </c>
      <c r="F43" s="253">
        <v>0</v>
      </c>
      <c r="G43" s="253">
        <v>470.23</v>
      </c>
      <c r="H43" s="253">
        <v>0</v>
      </c>
      <c r="I43" s="253">
        <v>470.23</v>
      </c>
      <c r="J43" s="253">
        <v>0</v>
      </c>
      <c r="K43" s="253">
        <v>470.23</v>
      </c>
    </row>
    <row r="44" spans="1:11" x14ac:dyDescent="0.2">
      <c r="A44" s="252" t="s">
        <v>285</v>
      </c>
      <c r="B44" s="252" t="s">
        <v>284</v>
      </c>
      <c r="C44" s="253">
        <v>0</v>
      </c>
      <c r="D44" s="253">
        <v>0</v>
      </c>
      <c r="E44" s="253">
        <v>9.85</v>
      </c>
      <c r="F44" s="253">
        <v>0</v>
      </c>
      <c r="G44" s="253">
        <v>9.85</v>
      </c>
      <c r="H44" s="253">
        <v>0</v>
      </c>
      <c r="I44" s="253">
        <v>9.85</v>
      </c>
      <c r="J44" s="253">
        <v>0</v>
      </c>
      <c r="K44" s="253">
        <v>9.85</v>
      </c>
    </row>
    <row r="45" spans="1:11" x14ac:dyDescent="0.2">
      <c r="A45" s="128" t="s">
        <v>283</v>
      </c>
      <c r="B45" s="128" t="s">
        <v>282</v>
      </c>
      <c r="C45" s="129">
        <v>0</v>
      </c>
      <c r="D45" s="129">
        <v>0</v>
      </c>
      <c r="E45" s="129">
        <v>746.93</v>
      </c>
      <c r="F45" s="129">
        <v>0</v>
      </c>
      <c r="G45" s="129">
        <v>746.93</v>
      </c>
      <c r="H45" s="129">
        <v>0</v>
      </c>
      <c r="I45" s="129">
        <v>746.93</v>
      </c>
      <c r="J45" s="129">
        <v>0</v>
      </c>
      <c r="K45" s="129">
        <v>746.93</v>
      </c>
    </row>
    <row r="46" spans="1:11" x14ac:dyDescent="0.2">
      <c r="A46" s="128" t="s">
        <v>281</v>
      </c>
      <c r="B46" s="128" t="s">
        <v>280</v>
      </c>
      <c r="C46" s="129">
        <v>0</v>
      </c>
      <c r="D46" s="129">
        <v>0</v>
      </c>
      <c r="E46" s="129">
        <v>23.75</v>
      </c>
      <c r="F46" s="129">
        <v>0</v>
      </c>
      <c r="G46" s="129">
        <v>23.75</v>
      </c>
      <c r="H46" s="129">
        <v>0</v>
      </c>
      <c r="I46" s="129">
        <v>23.75</v>
      </c>
      <c r="J46" s="129">
        <v>0</v>
      </c>
      <c r="K46" s="129">
        <v>23.75</v>
      </c>
    </row>
    <row r="47" spans="1:11" x14ac:dyDescent="0.2">
      <c r="A47" s="128" t="s">
        <v>279</v>
      </c>
      <c r="B47" s="128" t="s">
        <v>278</v>
      </c>
      <c r="C47" s="129">
        <v>0</v>
      </c>
      <c r="D47" s="129">
        <v>0</v>
      </c>
      <c r="E47" s="129">
        <v>160.62</v>
      </c>
      <c r="F47" s="129">
        <v>0</v>
      </c>
      <c r="G47" s="129">
        <v>160.62</v>
      </c>
      <c r="H47" s="129">
        <v>0</v>
      </c>
      <c r="I47" s="129">
        <v>160.62</v>
      </c>
      <c r="J47" s="129">
        <v>0</v>
      </c>
      <c r="K47" s="129">
        <v>160.62</v>
      </c>
    </row>
    <row r="48" spans="1:11" x14ac:dyDescent="0.2">
      <c r="A48" s="128" t="s">
        <v>277</v>
      </c>
      <c r="B48" s="128" t="s">
        <v>276</v>
      </c>
      <c r="C48" s="129">
        <v>0</v>
      </c>
      <c r="D48" s="129">
        <v>0</v>
      </c>
      <c r="E48" s="129">
        <v>3298.75</v>
      </c>
      <c r="F48" s="129">
        <v>0</v>
      </c>
      <c r="G48" s="129">
        <v>3298.75</v>
      </c>
      <c r="H48" s="129">
        <v>0</v>
      </c>
      <c r="I48" s="129">
        <v>3298.75</v>
      </c>
      <c r="J48" s="129">
        <v>0</v>
      </c>
      <c r="K48" s="129">
        <v>3298.75</v>
      </c>
    </row>
    <row r="49" spans="1:11" x14ac:dyDescent="0.2">
      <c r="A49" s="230" t="s">
        <v>275</v>
      </c>
      <c r="B49" s="230" t="s">
        <v>274</v>
      </c>
      <c r="C49" s="231">
        <v>0</v>
      </c>
      <c r="D49" s="231">
        <v>0</v>
      </c>
      <c r="E49" s="231">
        <v>371.86</v>
      </c>
      <c r="F49" s="231">
        <v>0</v>
      </c>
      <c r="G49" s="231">
        <v>371.86</v>
      </c>
      <c r="H49" s="231">
        <v>0</v>
      </c>
      <c r="I49" s="231">
        <v>371.86</v>
      </c>
      <c r="J49" s="231">
        <v>0</v>
      </c>
      <c r="K49" s="231">
        <v>371.86</v>
      </c>
    </row>
    <row r="50" spans="1:11" x14ac:dyDescent="0.2">
      <c r="A50" s="230" t="s">
        <v>271</v>
      </c>
      <c r="B50" s="230" t="s">
        <v>270</v>
      </c>
      <c r="C50" s="231">
        <v>0</v>
      </c>
      <c r="D50" s="231">
        <v>0</v>
      </c>
      <c r="E50" s="231">
        <v>412.27</v>
      </c>
      <c r="F50" s="231">
        <v>0</v>
      </c>
      <c r="G50" s="231">
        <v>412.27</v>
      </c>
      <c r="H50" s="231">
        <v>0</v>
      </c>
      <c r="I50" s="231">
        <v>412.27</v>
      </c>
      <c r="J50" s="231">
        <v>0</v>
      </c>
      <c r="K50" s="231">
        <v>412.27</v>
      </c>
    </row>
    <row r="51" spans="1:11" x14ac:dyDescent="0.2">
      <c r="A51" s="188" t="s">
        <v>269</v>
      </c>
      <c r="B51" s="188" t="s">
        <v>819</v>
      </c>
      <c r="C51" s="189">
        <v>0</v>
      </c>
      <c r="D51" s="189">
        <v>0</v>
      </c>
      <c r="E51" s="189">
        <v>359.32</v>
      </c>
      <c r="F51" s="189">
        <v>0</v>
      </c>
      <c r="G51" s="189">
        <v>359.32</v>
      </c>
      <c r="H51" s="189">
        <v>0</v>
      </c>
      <c r="I51" s="189">
        <v>359.32</v>
      </c>
      <c r="J51" s="189">
        <v>0</v>
      </c>
      <c r="K51" s="189">
        <v>359.32</v>
      </c>
    </row>
    <row r="52" spans="1:11" x14ac:dyDescent="0.2">
      <c r="A52" s="188" t="s">
        <v>267</v>
      </c>
      <c r="B52" s="188" t="s">
        <v>266</v>
      </c>
      <c r="C52" s="189">
        <v>0</v>
      </c>
      <c r="D52" s="189">
        <v>0</v>
      </c>
      <c r="E52" s="189">
        <v>182.96</v>
      </c>
      <c r="F52" s="189">
        <v>0</v>
      </c>
      <c r="G52" s="189">
        <v>182.96</v>
      </c>
      <c r="H52" s="189">
        <v>0</v>
      </c>
      <c r="I52" s="189">
        <v>182.96</v>
      </c>
      <c r="J52" s="189">
        <v>0</v>
      </c>
      <c r="K52" s="189">
        <v>182.96</v>
      </c>
    </row>
    <row r="53" spans="1:11" x14ac:dyDescent="0.2">
      <c r="A53" s="188" t="s">
        <v>265</v>
      </c>
      <c r="B53" s="188" t="s">
        <v>264</v>
      </c>
      <c r="C53" s="189">
        <v>0</v>
      </c>
      <c r="D53" s="189">
        <v>0</v>
      </c>
      <c r="E53" s="189">
        <v>1781.05</v>
      </c>
      <c r="F53" s="189">
        <v>0</v>
      </c>
      <c r="G53" s="189">
        <v>1781.05</v>
      </c>
      <c r="H53" s="189">
        <v>0</v>
      </c>
      <c r="I53" s="189">
        <v>1781.05</v>
      </c>
      <c r="J53" s="189">
        <v>0</v>
      </c>
      <c r="K53" s="189">
        <v>1781.05</v>
      </c>
    </row>
    <row r="54" spans="1:11" x14ac:dyDescent="0.2">
      <c r="A54" s="188" t="s">
        <v>263</v>
      </c>
      <c r="B54" s="188" t="s">
        <v>262</v>
      </c>
      <c r="C54" s="189">
        <v>0</v>
      </c>
      <c r="D54" s="189">
        <v>0</v>
      </c>
      <c r="E54" s="189">
        <v>334.19</v>
      </c>
      <c r="F54" s="189">
        <v>0</v>
      </c>
      <c r="G54" s="189">
        <v>334.19</v>
      </c>
      <c r="H54" s="189">
        <v>0</v>
      </c>
      <c r="I54" s="189">
        <v>334.19</v>
      </c>
      <c r="J54" s="189">
        <v>0</v>
      </c>
      <c r="K54" s="189">
        <v>334.19</v>
      </c>
    </row>
    <row r="55" spans="1:11" x14ac:dyDescent="0.2">
      <c r="A55" s="188" t="s">
        <v>259</v>
      </c>
      <c r="B55" s="188" t="s">
        <v>258</v>
      </c>
      <c r="C55" s="189">
        <v>0</v>
      </c>
      <c r="D55" s="189">
        <v>0</v>
      </c>
      <c r="E55" s="189">
        <v>1150</v>
      </c>
      <c r="F55" s="189">
        <v>0</v>
      </c>
      <c r="G55" s="189">
        <v>1150</v>
      </c>
      <c r="H55" s="189">
        <v>0</v>
      </c>
      <c r="I55" s="189">
        <v>1150</v>
      </c>
      <c r="J55" s="189">
        <v>0</v>
      </c>
      <c r="K55" s="189">
        <v>1150</v>
      </c>
    </row>
    <row r="56" spans="1:11" x14ac:dyDescent="0.2">
      <c r="A56" s="188" t="s">
        <v>624</v>
      </c>
      <c r="B56" s="188" t="s">
        <v>623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</row>
    <row r="57" spans="1:11" x14ac:dyDescent="0.2">
      <c r="A57" s="188" t="s">
        <v>251</v>
      </c>
      <c r="B57" s="188" t="s">
        <v>820</v>
      </c>
      <c r="C57" s="189">
        <v>0</v>
      </c>
      <c r="D57" s="189">
        <v>0</v>
      </c>
      <c r="E57" s="189">
        <v>12.5</v>
      </c>
      <c r="F57" s="189">
        <v>0</v>
      </c>
      <c r="G57" s="189">
        <v>12.5</v>
      </c>
      <c r="H57" s="189">
        <v>0</v>
      </c>
      <c r="I57" s="189">
        <v>12.5</v>
      </c>
      <c r="J57" s="189">
        <v>0</v>
      </c>
      <c r="K57" s="189">
        <v>12.5</v>
      </c>
    </row>
    <row r="58" spans="1:11" x14ac:dyDescent="0.2">
      <c r="A58" s="254" t="s">
        <v>249</v>
      </c>
      <c r="B58" s="254" t="s">
        <v>248</v>
      </c>
      <c r="C58" s="255">
        <v>0</v>
      </c>
      <c r="D58" s="255">
        <v>0</v>
      </c>
      <c r="E58" s="255">
        <v>858.02</v>
      </c>
      <c r="F58" s="255">
        <v>0</v>
      </c>
      <c r="G58" s="255">
        <v>858.02</v>
      </c>
      <c r="H58" s="255">
        <v>0</v>
      </c>
      <c r="I58" s="255">
        <v>858.02</v>
      </c>
      <c r="J58" s="255">
        <v>0</v>
      </c>
      <c r="K58" s="255">
        <v>858.02</v>
      </c>
    </row>
    <row r="59" spans="1:11" x14ac:dyDescent="0.2">
      <c r="A59" s="254" t="s">
        <v>821</v>
      </c>
      <c r="B59" s="254" t="s">
        <v>822</v>
      </c>
      <c r="C59" s="255">
        <v>0</v>
      </c>
      <c r="D59" s="255">
        <v>0</v>
      </c>
      <c r="E59" s="255">
        <v>198.75</v>
      </c>
      <c r="F59" s="255">
        <v>0</v>
      </c>
      <c r="G59" s="255">
        <v>198.75</v>
      </c>
      <c r="H59" s="255">
        <v>0</v>
      </c>
      <c r="I59" s="255">
        <v>198.75</v>
      </c>
      <c r="J59" s="255">
        <v>0</v>
      </c>
      <c r="K59" s="255">
        <v>198.75</v>
      </c>
    </row>
    <row r="60" spans="1:11" x14ac:dyDescent="0.2">
      <c r="A60" s="126" t="s">
        <v>243</v>
      </c>
      <c r="B60" s="126" t="s">
        <v>823</v>
      </c>
      <c r="C60" s="123">
        <v>0</v>
      </c>
      <c r="D60" s="123">
        <v>0</v>
      </c>
      <c r="E60" s="123">
        <v>1501.15</v>
      </c>
      <c r="F60" s="123">
        <v>0</v>
      </c>
      <c r="G60" s="123">
        <v>1501.15</v>
      </c>
      <c r="H60" s="123">
        <v>0</v>
      </c>
      <c r="I60" s="123">
        <v>1501.15</v>
      </c>
      <c r="J60" s="123">
        <v>0</v>
      </c>
      <c r="K60" s="123">
        <v>1501.15</v>
      </c>
    </row>
    <row r="61" spans="1:11" x14ac:dyDescent="0.2">
      <c r="A61" s="126" t="s">
        <v>237</v>
      </c>
      <c r="B61" s="126" t="s">
        <v>236</v>
      </c>
      <c r="C61" s="123">
        <v>0</v>
      </c>
      <c r="D61" s="123">
        <v>0</v>
      </c>
      <c r="E61" s="123">
        <v>1611.1</v>
      </c>
      <c r="F61" s="123">
        <v>0</v>
      </c>
      <c r="G61" s="123">
        <v>1611.1</v>
      </c>
      <c r="H61" s="123">
        <v>0</v>
      </c>
      <c r="I61" s="123">
        <v>1611.1</v>
      </c>
      <c r="J61" s="123">
        <v>0</v>
      </c>
      <c r="K61" s="123">
        <v>1611.1</v>
      </c>
    </row>
    <row r="62" spans="1:11" x14ac:dyDescent="0.2">
      <c r="A62" s="126" t="s">
        <v>235</v>
      </c>
      <c r="B62" s="126" t="s">
        <v>234</v>
      </c>
      <c r="C62" s="123">
        <v>0</v>
      </c>
      <c r="D62" s="123">
        <v>0</v>
      </c>
      <c r="E62" s="123">
        <v>230.44</v>
      </c>
      <c r="F62" s="123">
        <v>0</v>
      </c>
      <c r="G62" s="123">
        <v>230.44</v>
      </c>
      <c r="H62" s="123">
        <v>0</v>
      </c>
      <c r="I62" s="123">
        <v>230.44</v>
      </c>
      <c r="J62" s="123">
        <v>0</v>
      </c>
      <c r="K62" s="123">
        <v>230.44</v>
      </c>
    </row>
    <row r="63" spans="1:11" x14ac:dyDescent="0.2">
      <c r="A63" s="126" t="s">
        <v>231</v>
      </c>
      <c r="B63" s="126" t="s">
        <v>230</v>
      </c>
      <c r="C63" s="123">
        <v>0</v>
      </c>
      <c r="D63" s="123">
        <v>0</v>
      </c>
      <c r="E63" s="123">
        <v>1750</v>
      </c>
      <c r="F63" s="123">
        <v>0</v>
      </c>
      <c r="G63" s="123">
        <v>1750</v>
      </c>
      <c r="H63" s="123">
        <v>0</v>
      </c>
      <c r="I63" s="123">
        <v>1750</v>
      </c>
      <c r="J63" s="123">
        <v>0</v>
      </c>
      <c r="K63" s="123">
        <v>1750</v>
      </c>
    </row>
    <row r="64" spans="1:11" x14ac:dyDescent="0.2">
      <c r="A64" s="126" t="s">
        <v>824</v>
      </c>
      <c r="B64" s="126" t="s">
        <v>825</v>
      </c>
      <c r="C64" s="123">
        <v>0</v>
      </c>
      <c r="D64" s="123">
        <v>0</v>
      </c>
      <c r="E64" s="123">
        <v>4250</v>
      </c>
      <c r="F64" s="123">
        <v>0</v>
      </c>
      <c r="G64" s="123">
        <v>4250</v>
      </c>
      <c r="H64" s="123">
        <v>0</v>
      </c>
      <c r="I64" s="123">
        <v>4250</v>
      </c>
      <c r="J64" s="123">
        <v>0</v>
      </c>
      <c r="K64" s="123">
        <v>4250</v>
      </c>
    </row>
    <row r="65" spans="1:11" x14ac:dyDescent="0.2">
      <c r="A65" s="126" t="s">
        <v>225</v>
      </c>
      <c r="B65" s="126" t="s">
        <v>224</v>
      </c>
      <c r="C65" s="123">
        <v>0</v>
      </c>
      <c r="D65" s="123">
        <v>0</v>
      </c>
      <c r="E65" s="123">
        <v>1253.21</v>
      </c>
      <c r="F65" s="123">
        <v>0</v>
      </c>
      <c r="G65" s="123">
        <v>1253.21</v>
      </c>
      <c r="H65" s="123">
        <v>0</v>
      </c>
      <c r="I65" s="123">
        <v>1253.21</v>
      </c>
      <c r="J65" s="123">
        <v>0</v>
      </c>
      <c r="K65" s="123">
        <v>1253.21</v>
      </c>
    </row>
    <row r="66" spans="1:11" x14ac:dyDescent="0.2">
      <c r="A66" s="258" t="s">
        <v>223</v>
      </c>
      <c r="B66" s="258" t="s">
        <v>222</v>
      </c>
      <c r="C66" s="259">
        <v>0</v>
      </c>
      <c r="D66" s="259">
        <v>0</v>
      </c>
      <c r="E66" s="259">
        <v>7791.14</v>
      </c>
      <c r="F66" s="259">
        <v>0</v>
      </c>
      <c r="G66" s="259">
        <v>7791.14</v>
      </c>
      <c r="H66" s="259">
        <v>0</v>
      </c>
      <c r="I66" s="259">
        <v>7791.14</v>
      </c>
      <c r="J66" s="259">
        <v>0</v>
      </c>
      <c r="K66" s="259">
        <v>7791.14</v>
      </c>
    </row>
    <row r="67" spans="1:11" x14ac:dyDescent="0.2">
      <c r="A67" s="258" t="s">
        <v>221</v>
      </c>
      <c r="B67" s="258" t="s">
        <v>220</v>
      </c>
      <c r="C67" s="259">
        <v>0</v>
      </c>
      <c r="D67" s="259">
        <v>0</v>
      </c>
      <c r="E67" s="259">
        <v>3142.69</v>
      </c>
      <c r="F67" s="259">
        <v>0</v>
      </c>
      <c r="G67" s="259">
        <v>3142.69</v>
      </c>
      <c r="H67" s="259">
        <v>0</v>
      </c>
      <c r="I67" s="259">
        <v>3142.69</v>
      </c>
      <c r="J67" s="259">
        <v>0</v>
      </c>
      <c r="K67" s="259">
        <v>3142.69</v>
      </c>
    </row>
    <row r="68" spans="1:11" x14ac:dyDescent="0.2">
      <c r="A68" s="268" t="s">
        <v>215</v>
      </c>
      <c r="B68" s="268" t="s">
        <v>214</v>
      </c>
      <c r="C68" s="269">
        <v>0</v>
      </c>
      <c r="D68" s="269">
        <v>0</v>
      </c>
      <c r="E68" s="269">
        <v>90.15</v>
      </c>
      <c r="F68" s="269">
        <v>0</v>
      </c>
      <c r="G68" s="269">
        <v>90.15</v>
      </c>
      <c r="H68" s="269">
        <v>0</v>
      </c>
      <c r="I68" s="269">
        <v>90.15</v>
      </c>
      <c r="J68" s="269">
        <v>0</v>
      </c>
      <c r="K68" s="269">
        <v>90.15</v>
      </c>
    </row>
    <row r="69" spans="1:11" x14ac:dyDescent="0.2">
      <c r="A69" s="268" t="s">
        <v>209</v>
      </c>
      <c r="B69" s="268" t="s">
        <v>208</v>
      </c>
      <c r="C69" s="269">
        <v>0</v>
      </c>
      <c r="D69" s="269">
        <v>0</v>
      </c>
      <c r="E69" s="269">
        <v>108</v>
      </c>
      <c r="F69" s="269">
        <v>0</v>
      </c>
      <c r="G69" s="269">
        <v>108</v>
      </c>
      <c r="H69" s="269">
        <v>0</v>
      </c>
      <c r="I69" s="269">
        <v>108</v>
      </c>
      <c r="J69" s="269">
        <v>0</v>
      </c>
      <c r="K69" s="269">
        <v>108</v>
      </c>
    </row>
    <row r="70" spans="1:11" x14ac:dyDescent="0.2">
      <c r="A70" s="268" t="s">
        <v>207</v>
      </c>
      <c r="B70" s="268" t="s">
        <v>206</v>
      </c>
      <c r="C70" s="269">
        <v>0</v>
      </c>
      <c r="D70" s="269">
        <v>0</v>
      </c>
      <c r="E70" s="269">
        <v>0</v>
      </c>
      <c r="F70" s="269">
        <v>0</v>
      </c>
      <c r="G70" s="269">
        <v>0</v>
      </c>
      <c r="H70" s="269">
        <v>0</v>
      </c>
      <c r="I70" s="269">
        <v>0</v>
      </c>
      <c r="J70" s="269">
        <v>0</v>
      </c>
      <c r="K70" s="269">
        <v>0</v>
      </c>
    </row>
    <row r="71" spans="1:11" x14ac:dyDescent="0.2">
      <c r="A71" s="268" t="s">
        <v>205</v>
      </c>
      <c r="B71" s="268" t="s">
        <v>204</v>
      </c>
      <c r="C71" s="269">
        <v>0</v>
      </c>
      <c r="D71" s="269">
        <v>0</v>
      </c>
      <c r="E71" s="269">
        <v>4469.0600000000004</v>
      </c>
      <c r="F71" s="269">
        <v>0</v>
      </c>
      <c r="G71" s="269">
        <v>4469.0600000000004</v>
      </c>
      <c r="H71" s="269">
        <v>0</v>
      </c>
      <c r="I71" s="269">
        <v>4469.0600000000004</v>
      </c>
      <c r="J71" s="269">
        <v>0</v>
      </c>
      <c r="K71" s="269">
        <v>4469.0600000000004</v>
      </c>
    </row>
    <row r="72" spans="1:11" x14ac:dyDescent="0.2">
      <c r="A72" s="268" t="s">
        <v>199</v>
      </c>
      <c r="B72" s="268" t="s">
        <v>198</v>
      </c>
      <c r="C72" s="269">
        <v>0</v>
      </c>
      <c r="D72" s="269">
        <v>0</v>
      </c>
      <c r="E72" s="269">
        <v>183.12</v>
      </c>
      <c r="F72" s="269">
        <v>0</v>
      </c>
      <c r="G72" s="269">
        <v>183.12</v>
      </c>
      <c r="H72" s="269">
        <v>0</v>
      </c>
      <c r="I72" s="269">
        <v>183.12</v>
      </c>
      <c r="J72" s="269">
        <v>0</v>
      </c>
      <c r="K72" s="269">
        <v>183.12</v>
      </c>
    </row>
    <row r="73" spans="1:11" x14ac:dyDescent="0.2">
      <c r="A73" s="242" t="s">
        <v>181</v>
      </c>
      <c r="B73" s="242" t="s">
        <v>180</v>
      </c>
      <c r="C73" s="243">
        <v>0</v>
      </c>
      <c r="D73" s="243">
        <v>0</v>
      </c>
      <c r="E73" s="243">
        <v>118.14</v>
      </c>
      <c r="F73" s="243">
        <v>0</v>
      </c>
      <c r="G73" s="243">
        <v>118.14</v>
      </c>
      <c r="H73" s="243">
        <v>0</v>
      </c>
      <c r="I73" s="243">
        <v>118.14</v>
      </c>
      <c r="J73" s="243">
        <v>0</v>
      </c>
      <c r="K73" s="243">
        <v>118.14</v>
      </c>
    </row>
    <row r="74" spans="1:11" x14ac:dyDescent="0.2">
      <c r="A74" s="260" t="s">
        <v>326</v>
      </c>
      <c r="B74" s="260" t="s">
        <v>325</v>
      </c>
      <c r="C74" s="261">
        <v>0</v>
      </c>
      <c r="D74" s="261">
        <v>0</v>
      </c>
      <c r="E74" s="261">
        <v>1101.29</v>
      </c>
      <c r="F74" s="261">
        <v>0</v>
      </c>
      <c r="G74" s="261">
        <v>1101.29</v>
      </c>
      <c r="H74" s="261">
        <v>0</v>
      </c>
      <c r="I74" s="261">
        <v>1101.29</v>
      </c>
      <c r="J74" s="261">
        <v>0</v>
      </c>
      <c r="K74" s="261">
        <v>1101.29</v>
      </c>
    </row>
    <row r="75" spans="1:11" x14ac:dyDescent="0.2">
      <c r="A75" s="260" t="s">
        <v>324</v>
      </c>
      <c r="B75" s="260" t="s">
        <v>323</v>
      </c>
      <c r="C75" s="261">
        <v>0</v>
      </c>
      <c r="D75" s="261">
        <v>0</v>
      </c>
      <c r="E75" s="261">
        <v>590.14</v>
      </c>
      <c r="F75" s="261">
        <v>0</v>
      </c>
      <c r="G75" s="261">
        <v>590.14</v>
      </c>
      <c r="H75" s="261">
        <v>0</v>
      </c>
      <c r="I75" s="261">
        <v>590.14</v>
      </c>
      <c r="J75" s="261">
        <v>0</v>
      </c>
      <c r="K75" s="261">
        <v>590.14</v>
      </c>
    </row>
    <row r="76" spans="1:11" x14ac:dyDescent="0.2">
      <c r="A76" s="260" t="s">
        <v>316</v>
      </c>
      <c r="B76" s="260" t="s">
        <v>826</v>
      </c>
      <c r="C76" s="261">
        <v>0</v>
      </c>
      <c r="D76" s="261">
        <v>0</v>
      </c>
      <c r="E76" s="261">
        <v>1157.44</v>
      </c>
      <c r="F76" s="261">
        <v>0</v>
      </c>
      <c r="G76" s="261">
        <v>1157.44</v>
      </c>
      <c r="H76" s="261">
        <v>0</v>
      </c>
      <c r="I76" s="261">
        <v>1157.44</v>
      </c>
      <c r="J76" s="261">
        <v>0</v>
      </c>
      <c r="K76" s="261">
        <v>1157.44</v>
      </c>
    </row>
    <row r="77" spans="1:11" x14ac:dyDescent="0.2">
      <c r="A77" s="186" t="s">
        <v>309</v>
      </c>
      <c r="B77" s="186" t="s">
        <v>827</v>
      </c>
      <c r="C77" s="187">
        <v>0</v>
      </c>
      <c r="D77" s="187">
        <v>0</v>
      </c>
      <c r="E77" s="187">
        <v>1041.55</v>
      </c>
      <c r="F77" s="187">
        <v>0</v>
      </c>
      <c r="G77" s="187">
        <v>1041.55</v>
      </c>
      <c r="H77" s="187">
        <v>0</v>
      </c>
      <c r="I77" s="187">
        <v>1041.55</v>
      </c>
      <c r="J77" s="187">
        <v>0</v>
      </c>
      <c r="K77" s="187">
        <v>1041.55</v>
      </c>
    </row>
    <row r="78" spans="1:11" x14ac:dyDescent="0.2">
      <c r="A78" s="186" t="s">
        <v>307</v>
      </c>
      <c r="B78" s="186" t="s">
        <v>306</v>
      </c>
      <c r="C78" s="187">
        <v>0</v>
      </c>
      <c r="D78" s="187">
        <v>0</v>
      </c>
      <c r="E78" s="187">
        <v>1.88</v>
      </c>
      <c r="F78" s="187">
        <v>0</v>
      </c>
      <c r="G78" s="187">
        <v>1.88</v>
      </c>
      <c r="H78" s="187">
        <v>0</v>
      </c>
      <c r="I78" s="187">
        <v>1.88</v>
      </c>
      <c r="J78" s="187">
        <v>0</v>
      </c>
      <c r="K78" s="187">
        <v>1.88</v>
      </c>
    </row>
    <row r="79" spans="1:11" x14ac:dyDescent="0.2">
      <c r="A79" s="186" t="s">
        <v>303</v>
      </c>
      <c r="B79" s="186" t="s">
        <v>302</v>
      </c>
      <c r="C79" s="187">
        <v>0</v>
      </c>
      <c r="D79" s="187">
        <v>0</v>
      </c>
      <c r="E79" s="187">
        <v>948.2</v>
      </c>
      <c r="F79" s="187">
        <v>0</v>
      </c>
      <c r="G79" s="187">
        <v>948.2</v>
      </c>
      <c r="H79" s="187">
        <v>0</v>
      </c>
      <c r="I79" s="187">
        <v>948.2</v>
      </c>
      <c r="J79" s="187">
        <v>0</v>
      </c>
      <c r="K79" s="187">
        <v>948.2</v>
      </c>
    </row>
    <row r="80" spans="1:11" x14ac:dyDescent="0.2">
      <c r="A80" s="186" t="s">
        <v>299</v>
      </c>
      <c r="B80" s="186" t="s">
        <v>298</v>
      </c>
      <c r="C80" s="187">
        <v>0</v>
      </c>
      <c r="D80" s="187">
        <v>0</v>
      </c>
      <c r="E80" s="187">
        <v>1068.57</v>
      </c>
      <c r="F80" s="187">
        <v>0</v>
      </c>
      <c r="G80" s="187">
        <v>1068.57</v>
      </c>
      <c r="H80" s="187">
        <v>0</v>
      </c>
      <c r="I80" s="187">
        <v>1068.57</v>
      </c>
      <c r="J80" s="187">
        <v>0</v>
      </c>
      <c r="K80" s="187">
        <v>1068.57</v>
      </c>
    </row>
    <row r="81" spans="1:11" x14ac:dyDescent="0.2">
      <c r="A81" s="153" t="s">
        <v>297</v>
      </c>
      <c r="B81" s="153" t="s">
        <v>296</v>
      </c>
      <c r="C81" s="154">
        <v>0</v>
      </c>
      <c r="D81" s="154">
        <v>0</v>
      </c>
      <c r="E81" s="154">
        <v>255.61</v>
      </c>
      <c r="F81" s="154">
        <v>0</v>
      </c>
      <c r="G81" s="154">
        <v>255.61</v>
      </c>
      <c r="H81" s="154">
        <v>0</v>
      </c>
      <c r="I81" s="154">
        <v>255.61</v>
      </c>
      <c r="J81" s="154">
        <v>0</v>
      </c>
      <c r="K81" s="154">
        <v>255.61</v>
      </c>
    </row>
    <row r="82" spans="1:11" x14ac:dyDescent="0.2">
      <c r="A82" s="156" t="s">
        <v>192</v>
      </c>
      <c r="B82" s="156" t="s">
        <v>191</v>
      </c>
      <c r="C82" s="157">
        <v>0</v>
      </c>
      <c r="D82" s="157">
        <v>0</v>
      </c>
      <c r="E82" s="157">
        <v>419</v>
      </c>
      <c r="F82" s="157">
        <v>0</v>
      </c>
      <c r="G82" s="157">
        <v>419</v>
      </c>
      <c r="H82" s="157">
        <v>0</v>
      </c>
      <c r="I82" s="157">
        <v>419</v>
      </c>
      <c r="J82" s="157">
        <v>0</v>
      </c>
      <c r="K82" s="157">
        <v>419</v>
      </c>
    </row>
    <row r="83" spans="1:11" x14ac:dyDescent="0.2">
      <c r="A83" s="238" t="s">
        <v>190</v>
      </c>
      <c r="B83" s="238" t="s">
        <v>189</v>
      </c>
      <c r="C83" s="239">
        <v>0</v>
      </c>
      <c r="D83" s="239">
        <v>0</v>
      </c>
      <c r="E83" s="239">
        <v>35.700000000000003</v>
      </c>
      <c r="F83" s="239">
        <v>0</v>
      </c>
      <c r="G83" s="239">
        <v>35.700000000000003</v>
      </c>
      <c r="H83" s="239">
        <v>0</v>
      </c>
      <c r="I83" s="239">
        <v>35.700000000000003</v>
      </c>
      <c r="J83" s="239">
        <v>0</v>
      </c>
      <c r="K83" s="239">
        <v>35.700000000000003</v>
      </c>
    </row>
    <row r="84" spans="1:11" x14ac:dyDescent="0.2">
      <c r="A84" s="238" t="s">
        <v>188</v>
      </c>
      <c r="B84" s="238" t="s">
        <v>187</v>
      </c>
      <c r="C84" s="239">
        <v>0</v>
      </c>
      <c r="D84" s="239">
        <v>0</v>
      </c>
      <c r="E84" s="239">
        <v>1366.23</v>
      </c>
      <c r="F84" s="239">
        <v>0</v>
      </c>
      <c r="G84" s="239">
        <v>1366.23</v>
      </c>
      <c r="H84" s="239">
        <v>0</v>
      </c>
      <c r="I84" s="239">
        <v>1366.23</v>
      </c>
      <c r="J84" s="239">
        <v>0</v>
      </c>
      <c r="K84" s="239">
        <v>1366.23</v>
      </c>
    </row>
    <row r="85" spans="1:11" x14ac:dyDescent="0.2">
      <c r="A85" s="250" t="s">
        <v>184</v>
      </c>
      <c r="B85" s="250" t="s">
        <v>828</v>
      </c>
      <c r="C85" s="251">
        <v>0</v>
      </c>
      <c r="D85" s="251">
        <v>0</v>
      </c>
      <c r="E85" s="251">
        <v>7</v>
      </c>
      <c r="F85" s="251">
        <v>0</v>
      </c>
      <c r="G85" s="251">
        <v>7</v>
      </c>
      <c r="H85" s="251">
        <v>0</v>
      </c>
      <c r="I85" s="251">
        <v>7</v>
      </c>
      <c r="J85" s="251">
        <v>0</v>
      </c>
      <c r="K85" s="251">
        <v>7</v>
      </c>
    </row>
    <row r="86" spans="1:11" x14ac:dyDescent="0.2">
      <c r="A86" s="190" t="s">
        <v>177</v>
      </c>
      <c r="B86" s="190" t="s">
        <v>176</v>
      </c>
      <c r="C86" s="191">
        <v>0</v>
      </c>
      <c r="D86" s="191">
        <v>0</v>
      </c>
      <c r="E86" s="191">
        <v>115.83</v>
      </c>
      <c r="F86" s="191">
        <v>0</v>
      </c>
      <c r="G86" s="191">
        <v>115.83</v>
      </c>
      <c r="H86" s="191">
        <v>0</v>
      </c>
      <c r="I86" s="191">
        <v>115.83</v>
      </c>
      <c r="J86" s="191">
        <v>0</v>
      </c>
      <c r="K86" s="191">
        <v>115.83</v>
      </c>
    </row>
    <row r="87" spans="1:11" x14ac:dyDescent="0.2">
      <c r="A87" s="190" t="s">
        <v>175</v>
      </c>
      <c r="B87" s="190" t="s">
        <v>174</v>
      </c>
      <c r="C87" s="191">
        <v>0</v>
      </c>
      <c r="D87" s="191">
        <v>0</v>
      </c>
      <c r="E87" s="191">
        <v>491.95</v>
      </c>
      <c r="F87" s="191">
        <v>0</v>
      </c>
      <c r="G87" s="191">
        <v>491.95</v>
      </c>
      <c r="H87" s="191">
        <v>0</v>
      </c>
      <c r="I87" s="191">
        <v>491.95</v>
      </c>
      <c r="J87" s="191">
        <v>0</v>
      </c>
      <c r="K87" s="191">
        <v>491.95</v>
      </c>
    </row>
    <row r="88" spans="1:11" x14ac:dyDescent="0.2">
      <c r="A88" s="190" t="s">
        <v>173</v>
      </c>
      <c r="B88" s="190" t="s">
        <v>172</v>
      </c>
      <c r="C88" s="191">
        <v>0</v>
      </c>
      <c r="D88" s="191">
        <v>0</v>
      </c>
      <c r="E88" s="191">
        <v>61.26</v>
      </c>
      <c r="F88" s="191">
        <v>0</v>
      </c>
      <c r="G88" s="191">
        <v>61.26</v>
      </c>
      <c r="H88" s="191">
        <v>0</v>
      </c>
      <c r="I88" s="191">
        <v>61.26</v>
      </c>
      <c r="J88" s="191">
        <v>0</v>
      </c>
      <c r="K88" s="191">
        <v>61.26</v>
      </c>
    </row>
    <row r="89" spans="1:11" x14ac:dyDescent="0.2">
      <c r="A89" s="190" t="s">
        <v>169</v>
      </c>
      <c r="B89" s="190" t="s">
        <v>168</v>
      </c>
      <c r="C89" s="191">
        <v>0</v>
      </c>
      <c r="D89" s="191">
        <v>0</v>
      </c>
      <c r="E89" s="191">
        <v>29.38</v>
      </c>
      <c r="F89" s="191">
        <v>0</v>
      </c>
      <c r="G89" s="191">
        <v>29.38</v>
      </c>
      <c r="H89" s="191">
        <v>0</v>
      </c>
      <c r="I89" s="191">
        <v>29.38</v>
      </c>
      <c r="J89" s="191">
        <v>0</v>
      </c>
      <c r="K89" s="191">
        <v>29.38</v>
      </c>
    </row>
    <row r="90" spans="1:11" x14ac:dyDescent="0.2">
      <c r="A90" s="266" t="s">
        <v>165</v>
      </c>
      <c r="B90" s="266" t="s">
        <v>164</v>
      </c>
      <c r="C90" s="267">
        <v>0</v>
      </c>
      <c r="D90" s="267">
        <v>0</v>
      </c>
      <c r="E90" s="267">
        <v>70.16</v>
      </c>
      <c r="F90" s="267">
        <v>0</v>
      </c>
      <c r="G90" s="267">
        <v>70.16</v>
      </c>
      <c r="H90" s="267">
        <v>0</v>
      </c>
      <c r="I90" s="267">
        <v>70.16</v>
      </c>
      <c r="J90" s="267">
        <v>0</v>
      </c>
      <c r="K90" s="267">
        <v>70.16</v>
      </c>
    </row>
    <row r="91" spans="1:11" x14ac:dyDescent="0.2">
      <c r="A91" s="264" t="s">
        <v>163</v>
      </c>
      <c r="B91" s="264" t="s">
        <v>162</v>
      </c>
      <c r="C91" s="265">
        <v>0</v>
      </c>
      <c r="D91" s="265">
        <v>0</v>
      </c>
      <c r="E91" s="265">
        <v>1.07</v>
      </c>
      <c r="F91" s="265">
        <v>0</v>
      </c>
      <c r="G91" s="265">
        <v>1.07</v>
      </c>
      <c r="H91" s="265">
        <v>0</v>
      </c>
      <c r="I91" s="265">
        <v>1.07</v>
      </c>
      <c r="J91" s="265">
        <v>0</v>
      </c>
      <c r="K91" s="265">
        <v>1.07</v>
      </c>
    </row>
    <row r="92" spans="1:11" x14ac:dyDescent="0.2">
      <c r="A92" s="240" t="s">
        <v>1193</v>
      </c>
      <c r="B92" s="240" t="s">
        <v>1194</v>
      </c>
      <c r="C92" s="241">
        <v>0</v>
      </c>
      <c r="D92" s="241">
        <v>0</v>
      </c>
      <c r="E92" s="241">
        <v>4</v>
      </c>
      <c r="F92" s="241">
        <v>0</v>
      </c>
      <c r="G92" s="241">
        <v>4</v>
      </c>
      <c r="H92" s="241">
        <v>0</v>
      </c>
      <c r="I92" s="241">
        <v>4</v>
      </c>
      <c r="J92" s="241">
        <v>0</v>
      </c>
      <c r="K92" s="241">
        <v>4</v>
      </c>
    </row>
    <row r="93" spans="1:11" x14ac:dyDescent="0.2">
      <c r="A93" s="240" t="s">
        <v>148</v>
      </c>
      <c r="B93" s="240" t="s">
        <v>147</v>
      </c>
      <c r="C93" s="241">
        <v>0</v>
      </c>
      <c r="D93" s="241">
        <v>0</v>
      </c>
      <c r="E93" s="241">
        <v>122.31</v>
      </c>
      <c r="F93" s="241">
        <v>0</v>
      </c>
      <c r="G93" s="241">
        <v>122.31</v>
      </c>
      <c r="H93" s="241">
        <v>0</v>
      </c>
      <c r="I93" s="241">
        <v>122.31</v>
      </c>
      <c r="J93" s="241">
        <v>0</v>
      </c>
      <c r="K93" s="241">
        <v>122.31</v>
      </c>
    </row>
    <row r="94" spans="1:11" x14ac:dyDescent="0.2">
      <c r="A94" s="250" t="s">
        <v>144</v>
      </c>
      <c r="B94" s="250" t="s">
        <v>143</v>
      </c>
      <c r="C94" s="251">
        <v>0</v>
      </c>
      <c r="D94" s="251">
        <v>0</v>
      </c>
      <c r="E94" s="251">
        <v>2.25</v>
      </c>
      <c r="F94" s="251">
        <v>0</v>
      </c>
      <c r="G94" s="251">
        <v>2.25</v>
      </c>
      <c r="H94" s="251">
        <v>0</v>
      </c>
      <c r="I94" s="251">
        <v>2.25</v>
      </c>
      <c r="J94" s="251">
        <v>0</v>
      </c>
      <c r="K94" s="251">
        <v>2.25</v>
      </c>
    </row>
    <row r="95" spans="1:11" x14ac:dyDescent="0.2">
      <c r="A95" s="240" t="s">
        <v>142</v>
      </c>
      <c r="B95" s="240" t="s">
        <v>1174</v>
      </c>
      <c r="C95" s="241">
        <v>0</v>
      </c>
      <c r="D95" s="241">
        <v>0</v>
      </c>
      <c r="E95" s="241">
        <v>2816.67</v>
      </c>
      <c r="F95" s="241">
        <v>0</v>
      </c>
      <c r="G95" s="241">
        <v>2816.67</v>
      </c>
      <c r="H95" s="241">
        <v>0</v>
      </c>
      <c r="I95" s="241">
        <v>2816.67</v>
      </c>
      <c r="J95" s="241">
        <v>0</v>
      </c>
      <c r="K95" s="241">
        <v>2816.67</v>
      </c>
    </row>
    <row r="96" spans="1:11" x14ac:dyDescent="0.2">
      <c r="A96" s="240" t="s">
        <v>136</v>
      </c>
      <c r="B96" s="240" t="s">
        <v>830</v>
      </c>
      <c r="C96" s="241">
        <v>0</v>
      </c>
      <c r="D96" s="241">
        <v>0</v>
      </c>
      <c r="E96" s="241">
        <v>7037.32</v>
      </c>
      <c r="F96" s="241">
        <v>0</v>
      </c>
      <c r="G96" s="241">
        <v>7037.32</v>
      </c>
      <c r="H96" s="241">
        <v>0</v>
      </c>
      <c r="I96" s="241">
        <v>7037.32</v>
      </c>
      <c r="J96" s="241">
        <v>0</v>
      </c>
      <c r="K96" s="241">
        <v>7037.32</v>
      </c>
    </row>
    <row r="97" spans="1:11" ht="14.25" x14ac:dyDescent="0.2">
      <c r="A97" s="561" t="s">
        <v>833</v>
      </c>
      <c r="B97" s="561"/>
      <c r="C97" s="113">
        <v>0</v>
      </c>
      <c r="D97" s="113">
        <v>0</v>
      </c>
      <c r="E97" s="113">
        <v>299832.46000000002</v>
      </c>
      <c r="F97" s="113">
        <v>0</v>
      </c>
      <c r="G97" s="113">
        <v>299832.46000000002</v>
      </c>
      <c r="H97" s="113">
        <v>0</v>
      </c>
      <c r="I97" s="113">
        <v>299832.46000000002</v>
      </c>
      <c r="J97" s="113">
        <v>0</v>
      </c>
      <c r="K97" s="113">
        <v>299832.46000000002</v>
      </c>
    </row>
    <row r="98" spans="1:11" x14ac:dyDescent="0.2">
      <c r="A98" s="557"/>
      <c r="B98" s="557"/>
      <c r="C98" s="557"/>
      <c r="D98" s="557"/>
      <c r="E98" s="557"/>
      <c r="F98" s="557"/>
      <c r="G98" s="557"/>
      <c r="H98" s="557"/>
      <c r="I98" s="557"/>
      <c r="J98" s="557"/>
      <c r="K98" s="557"/>
    </row>
  </sheetData>
  <sheetProtection selectLockedCells="1" selectUnlockedCells="1"/>
  <mergeCells count="15">
    <mergeCell ref="A97:B97"/>
    <mergeCell ref="A98:K98"/>
    <mergeCell ref="A14:B14"/>
    <mergeCell ref="A15:K15"/>
    <mergeCell ref="A16:K16"/>
    <mergeCell ref="C17:D17"/>
    <mergeCell ref="E17:F17"/>
    <mergeCell ref="G17:H17"/>
    <mergeCell ref="I17:J17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31.08.2019  -   Stranica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topLeftCell="A76" zoomScaleNormal="100" workbookViewId="0">
      <selection activeCell="D24" sqref="D24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39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39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39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39" t="s">
        <v>1191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39" t="s">
        <v>1192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139" t="s">
        <v>848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40" t="s">
        <v>772</v>
      </c>
      <c r="B9" s="140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40" t="s">
        <v>778</v>
      </c>
    </row>
    <row r="10" spans="1:11" x14ac:dyDescent="0.2">
      <c r="A10" s="111" t="s">
        <v>843</v>
      </c>
      <c r="B10" s="111" t="s">
        <v>844</v>
      </c>
      <c r="C10" s="112">
        <v>0</v>
      </c>
      <c r="D10" s="112">
        <v>0</v>
      </c>
      <c r="E10" s="112">
        <v>0</v>
      </c>
      <c r="F10" s="112">
        <v>191028867.21000001</v>
      </c>
      <c r="G10" s="112">
        <v>0</v>
      </c>
      <c r="H10" s="112">
        <v>191028867.21000001</v>
      </c>
      <c r="I10" s="112">
        <v>0</v>
      </c>
      <c r="J10" s="112">
        <v>191028867.21000001</v>
      </c>
      <c r="K10" s="112">
        <v>-191028867.21000001</v>
      </c>
    </row>
    <row r="11" spans="1:11" x14ac:dyDescent="0.2">
      <c r="A11" s="111" t="s">
        <v>781</v>
      </c>
      <c r="B11" s="111" t="s">
        <v>782</v>
      </c>
      <c r="C11" s="112">
        <v>0</v>
      </c>
      <c r="D11" s="112">
        <v>0</v>
      </c>
      <c r="E11" s="112">
        <v>0</v>
      </c>
      <c r="F11" s="112">
        <v>271048.09000000003</v>
      </c>
      <c r="G11" s="112">
        <v>0</v>
      </c>
      <c r="H11" s="112">
        <v>271048.09000000003</v>
      </c>
      <c r="I11" s="112">
        <v>0</v>
      </c>
      <c r="J11" s="112">
        <v>271048.09000000003</v>
      </c>
      <c r="K11" s="112">
        <v>-271048.09000000003</v>
      </c>
    </row>
    <row r="12" spans="1:11" x14ac:dyDescent="0.2">
      <c r="A12" s="111" t="s">
        <v>785</v>
      </c>
      <c r="B12" s="111" t="s">
        <v>786</v>
      </c>
      <c r="C12" s="112">
        <v>0</v>
      </c>
      <c r="D12" s="112">
        <v>0</v>
      </c>
      <c r="E12" s="112">
        <v>0</v>
      </c>
      <c r="F12" s="112">
        <v>3029.16</v>
      </c>
      <c r="G12" s="112">
        <v>0</v>
      </c>
      <c r="H12" s="112">
        <v>3029.16</v>
      </c>
      <c r="I12" s="112">
        <v>0</v>
      </c>
      <c r="J12" s="112">
        <v>3029.16</v>
      </c>
      <c r="K12" s="112">
        <v>-3029.16</v>
      </c>
    </row>
    <row r="13" spans="1:11" x14ac:dyDescent="0.2">
      <c r="A13" s="111" t="s">
        <v>858</v>
      </c>
      <c r="B13" s="111" t="s">
        <v>29</v>
      </c>
      <c r="C13" s="112">
        <v>0</v>
      </c>
      <c r="D13" s="112">
        <v>0</v>
      </c>
      <c r="E13" s="112">
        <v>0</v>
      </c>
      <c r="F13" s="112">
        <v>3.84</v>
      </c>
      <c r="G13" s="112">
        <v>0</v>
      </c>
      <c r="H13" s="112">
        <v>3.84</v>
      </c>
      <c r="I13" s="112">
        <v>0</v>
      </c>
      <c r="J13" s="112">
        <v>3.84</v>
      </c>
      <c r="K13" s="112">
        <v>-3.84</v>
      </c>
    </row>
    <row r="14" spans="1:11" x14ac:dyDescent="0.2">
      <c r="A14" s="111" t="s">
        <v>787</v>
      </c>
      <c r="B14" s="111" t="s">
        <v>788</v>
      </c>
      <c r="C14" s="112">
        <v>0</v>
      </c>
      <c r="D14" s="112">
        <v>0</v>
      </c>
      <c r="E14" s="112">
        <v>0</v>
      </c>
      <c r="F14" s="112">
        <v>442827</v>
      </c>
      <c r="G14" s="112">
        <v>0</v>
      </c>
      <c r="H14" s="112">
        <v>442827</v>
      </c>
      <c r="I14" s="112">
        <v>0</v>
      </c>
      <c r="J14" s="112">
        <v>442827</v>
      </c>
      <c r="K14" s="112">
        <v>-442827</v>
      </c>
    </row>
    <row r="15" spans="1:11" x14ac:dyDescent="0.2">
      <c r="A15" s="111" t="s">
        <v>801</v>
      </c>
      <c r="B15" s="111" t="s">
        <v>802</v>
      </c>
      <c r="C15" s="112">
        <v>0</v>
      </c>
      <c r="D15" s="112">
        <v>0</v>
      </c>
      <c r="E15" s="112">
        <v>0</v>
      </c>
      <c r="F15" s="112">
        <v>8356.7099999999991</v>
      </c>
      <c r="G15" s="112">
        <v>0</v>
      </c>
      <c r="H15" s="112">
        <v>8356.7099999999991</v>
      </c>
      <c r="I15" s="112">
        <v>0</v>
      </c>
      <c r="J15" s="112">
        <v>8356.7099999999991</v>
      </c>
      <c r="K15" s="112">
        <v>-8356.7099999999991</v>
      </c>
    </row>
    <row r="16" spans="1:11" ht="14.25" x14ac:dyDescent="0.2">
      <c r="A16" s="561" t="s">
        <v>807</v>
      </c>
      <c r="B16" s="561"/>
      <c r="C16" s="113">
        <v>0</v>
      </c>
      <c r="D16" s="113">
        <v>0</v>
      </c>
      <c r="E16" s="113">
        <v>0</v>
      </c>
      <c r="F16" s="113">
        <v>191754132.00999999</v>
      </c>
      <c r="G16" s="113">
        <v>0</v>
      </c>
      <c r="H16" s="113">
        <v>191754132.00999999</v>
      </c>
      <c r="I16" s="113">
        <v>0</v>
      </c>
      <c r="J16" s="113">
        <v>191754132.00999999</v>
      </c>
      <c r="K16" s="113">
        <v>-191754132.00999999</v>
      </c>
    </row>
    <row r="17" spans="1:11" x14ac:dyDescent="0.2">
      <c r="A17" s="557"/>
      <c r="B17" s="557"/>
      <c r="C17" s="557"/>
      <c r="D17" s="557"/>
      <c r="E17" s="557"/>
      <c r="F17" s="557"/>
      <c r="G17" s="557"/>
      <c r="H17" s="557"/>
      <c r="I17" s="557"/>
      <c r="J17" s="557"/>
      <c r="K17" s="557"/>
    </row>
    <row r="18" spans="1:11" x14ac:dyDescent="0.2">
      <c r="A18" s="559" t="s">
        <v>771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 ht="12.75" customHeight="1" x14ac:dyDescent="0.2">
      <c r="A19" s="140" t="s">
        <v>772</v>
      </c>
      <c r="B19" s="140" t="s">
        <v>773</v>
      </c>
      <c r="C19" s="560" t="s">
        <v>774</v>
      </c>
      <c r="D19" s="560"/>
      <c r="E19" s="560" t="s">
        <v>775</v>
      </c>
      <c r="F19" s="560"/>
      <c r="G19" s="560" t="s">
        <v>776</v>
      </c>
      <c r="H19" s="560"/>
      <c r="I19" s="560" t="s">
        <v>777</v>
      </c>
      <c r="J19" s="560"/>
      <c r="K19" s="140" t="s">
        <v>778</v>
      </c>
    </row>
    <row r="20" spans="1:11" x14ac:dyDescent="0.2">
      <c r="A20" s="192" t="s">
        <v>440</v>
      </c>
      <c r="B20" s="192" t="s">
        <v>808</v>
      </c>
      <c r="C20" s="193">
        <v>0</v>
      </c>
      <c r="D20" s="193">
        <v>0</v>
      </c>
      <c r="E20" s="193">
        <v>811682.26</v>
      </c>
      <c r="F20" s="193">
        <v>0</v>
      </c>
      <c r="G20" s="193">
        <v>811682.26</v>
      </c>
      <c r="H20" s="193">
        <v>0</v>
      </c>
      <c r="I20" s="193">
        <v>811682.26</v>
      </c>
      <c r="J20" s="193">
        <v>0</v>
      </c>
      <c r="K20" s="193">
        <v>811682.26</v>
      </c>
    </row>
    <row r="21" spans="1:11" x14ac:dyDescent="0.2">
      <c r="A21" s="190" t="s">
        <v>438</v>
      </c>
      <c r="B21" s="190" t="s">
        <v>437</v>
      </c>
      <c r="C21" s="191">
        <v>0</v>
      </c>
      <c r="D21" s="191">
        <v>0</v>
      </c>
      <c r="E21" s="191">
        <v>4778.74</v>
      </c>
      <c r="F21" s="191">
        <v>0</v>
      </c>
      <c r="G21" s="191">
        <v>4778.74</v>
      </c>
      <c r="H21" s="191">
        <v>0</v>
      </c>
      <c r="I21" s="191">
        <v>4778.74</v>
      </c>
      <c r="J21" s="191">
        <v>0</v>
      </c>
      <c r="K21" s="191">
        <v>4778.74</v>
      </c>
    </row>
    <row r="22" spans="1:11" x14ac:dyDescent="0.2">
      <c r="A22" s="192" t="s">
        <v>432</v>
      </c>
      <c r="B22" s="192" t="s">
        <v>859</v>
      </c>
      <c r="C22" s="193">
        <v>0</v>
      </c>
      <c r="D22" s="193">
        <v>0</v>
      </c>
      <c r="E22" s="193">
        <v>380.77</v>
      </c>
      <c r="F22" s="193">
        <v>0</v>
      </c>
      <c r="G22" s="193">
        <v>380.77</v>
      </c>
      <c r="H22" s="193">
        <v>0</v>
      </c>
      <c r="I22" s="193">
        <v>380.77</v>
      </c>
      <c r="J22" s="193">
        <v>0</v>
      </c>
      <c r="K22" s="193">
        <v>380.77</v>
      </c>
    </row>
    <row r="23" spans="1:11" x14ac:dyDescent="0.2">
      <c r="A23" s="192" t="s">
        <v>414</v>
      </c>
      <c r="B23" s="192" t="s">
        <v>809</v>
      </c>
      <c r="C23" s="193">
        <v>0</v>
      </c>
      <c r="D23" s="193">
        <v>0</v>
      </c>
      <c r="E23" s="193">
        <v>236707.05</v>
      </c>
      <c r="F23" s="193">
        <v>0</v>
      </c>
      <c r="G23" s="193">
        <v>236707.05</v>
      </c>
      <c r="H23" s="193">
        <v>0</v>
      </c>
      <c r="I23" s="193">
        <v>236707.05</v>
      </c>
      <c r="J23" s="193">
        <v>0</v>
      </c>
      <c r="K23" s="193">
        <v>236707.05</v>
      </c>
    </row>
    <row r="24" spans="1:11" x14ac:dyDescent="0.2">
      <c r="A24" s="190" t="s">
        <v>405</v>
      </c>
      <c r="B24" s="190" t="s">
        <v>393</v>
      </c>
      <c r="C24" s="191">
        <v>0</v>
      </c>
      <c r="D24" s="191">
        <v>0</v>
      </c>
      <c r="E24" s="191">
        <v>20884.990000000002</v>
      </c>
      <c r="F24" s="191">
        <v>0</v>
      </c>
      <c r="G24" s="191">
        <v>20884.990000000002</v>
      </c>
      <c r="H24" s="191">
        <v>0</v>
      </c>
      <c r="I24" s="191">
        <v>20884.990000000002</v>
      </c>
      <c r="J24" s="191">
        <v>0</v>
      </c>
      <c r="K24" s="191">
        <v>20884.990000000002</v>
      </c>
    </row>
    <row r="25" spans="1:11" x14ac:dyDescent="0.2">
      <c r="A25" s="153" t="s">
        <v>390</v>
      </c>
      <c r="B25" s="153" t="s">
        <v>810</v>
      </c>
      <c r="C25" s="154">
        <v>0</v>
      </c>
      <c r="D25" s="154">
        <v>0</v>
      </c>
      <c r="E25" s="154">
        <v>189617.32</v>
      </c>
      <c r="F25" s="154">
        <v>0</v>
      </c>
      <c r="G25" s="154">
        <v>189617.32</v>
      </c>
      <c r="H25" s="154">
        <v>0</v>
      </c>
      <c r="I25" s="154">
        <v>189617.32</v>
      </c>
      <c r="J25" s="154">
        <v>0</v>
      </c>
      <c r="K25" s="154">
        <v>189617.32</v>
      </c>
    </row>
    <row r="26" spans="1:11" x14ac:dyDescent="0.2">
      <c r="A26" s="153" t="s">
        <v>388</v>
      </c>
      <c r="B26" s="153" t="s">
        <v>811</v>
      </c>
      <c r="C26" s="154">
        <v>0</v>
      </c>
      <c r="D26" s="154">
        <v>0</v>
      </c>
      <c r="E26" s="154">
        <v>58949.48</v>
      </c>
      <c r="F26" s="154">
        <v>0</v>
      </c>
      <c r="G26" s="154">
        <v>58949.48</v>
      </c>
      <c r="H26" s="154">
        <v>0</v>
      </c>
      <c r="I26" s="154">
        <v>58949.48</v>
      </c>
      <c r="J26" s="154">
        <v>0</v>
      </c>
      <c r="K26" s="154">
        <v>58949.48</v>
      </c>
    </row>
    <row r="27" spans="1:11" x14ac:dyDescent="0.2">
      <c r="A27" s="232" t="s">
        <v>372</v>
      </c>
      <c r="B27" s="232" t="s">
        <v>371</v>
      </c>
      <c r="C27" s="233">
        <v>0</v>
      </c>
      <c r="D27" s="233">
        <v>0</v>
      </c>
      <c r="E27" s="233">
        <v>202934.15</v>
      </c>
      <c r="F27" s="233">
        <v>0</v>
      </c>
      <c r="G27" s="233">
        <v>202934.15</v>
      </c>
      <c r="H27" s="233">
        <v>0</v>
      </c>
      <c r="I27" s="233">
        <v>202934.15</v>
      </c>
      <c r="J27" s="233">
        <v>0</v>
      </c>
      <c r="K27" s="233">
        <v>202934.15</v>
      </c>
    </row>
    <row r="28" spans="1:11" x14ac:dyDescent="0.2">
      <c r="A28" s="190" t="s">
        <v>378</v>
      </c>
      <c r="B28" s="190" t="s">
        <v>812</v>
      </c>
      <c r="C28" s="191">
        <v>0</v>
      </c>
      <c r="D28" s="191">
        <v>0</v>
      </c>
      <c r="E28" s="191">
        <v>2776.36</v>
      </c>
      <c r="F28" s="191">
        <v>0</v>
      </c>
      <c r="G28" s="191">
        <v>2776.36</v>
      </c>
      <c r="H28" s="191">
        <v>0</v>
      </c>
      <c r="I28" s="191">
        <v>2776.36</v>
      </c>
      <c r="J28" s="191">
        <v>0</v>
      </c>
      <c r="K28" s="191">
        <v>2776.36</v>
      </c>
    </row>
    <row r="29" spans="1:11" x14ac:dyDescent="0.2">
      <c r="A29" s="186" t="s">
        <v>364</v>
      </c>
      <c r="B29" s="186" t="s">
        <v>813</v>
      </c>
      <c r="C29" s="187">
        <v>0</v>
      </c>
      <c r="D29" s="187">
        <v>0</v>
      </c>
      <c r="E29" s="187">
        <v>153</v>
      </c>
      <c r="F29" s="187">
        <v>0</v>
      </c>
      <c r="G29" s="187">
        <v>153</v>
      </c>
      <c r="H29" s="187">
        <v>0</v>
      </c>
      <c r="I29" s="187">
        <v>153</v>
      </c>
      <c r="J29" s="187">
        <v>0</v>
      </c>
      <c r="K29" s="187">
        <v>153</v>
      </c>
    </row>
    <row r="30" spans="1:11" x14ac:dyDescent="0.2">
      <c r="A30" s="186" t="s">
        <v>362</v>
      </c>
      <c r="B30" s="186" t="s">
        <v>361</v>
      </c>
      <c r="C30" s="187">
        <v>0</v>
      </c>
      <c r="D30" s="187">
        <v>0</v>
      </c>
      <c r="E30" s="187">
        <v>9889.64</v>
      </c>
      <c r="F30" s="187">
        <v>0</v>
      </c>
      <c r="G30" s="187">
        <v>9889.64</v>
      </c>
      <c r="H30" s="187">
        <v>0</v>
      </c>
      <c r="I30" s="187">
        <v>9889.64</v>
      </c>
      <c r="J30" s="187">
        <v>0</v>
      </c>
      <c r="K30" s="187">
        <v>9889.64</v>
      </c>
    </row>
    <row r="31" spans="1:11" x14ac:dyDescent="0.2">
      <c r="A31" s="186" t="s">
        <v>358</v>
      </c>
      <c r="B31" s="186" t="s">
        <v>815</v>
      </c>
      <c r="C31" s="187">
        <v>0</v>
      </c>
      <c r="D31" s="187">
        <v>0</v>
      </c>
      <c r="E31" s="187">
        <v>25394.93</v>
      </c>
      <c r="F31" s="187">
        <v>0</v>
      </c>
      <c r="G31" s="187">
        <v>25394.93</v>
      </c>
      <c r="H31" s="187">
        <v>0</v>
      </c>
      <c r="I31" s="187">
        <v>25394.93</v>
      </c>
      <c r="J31" s="187">
        <v>0</v>
      </c>
      <c r="K31" s="187">
        <v>25394.93</v>
      </c>
    </row>
    <row r="32" spans="1:11" x14ac:dyDescent="0.2">
      <c r="A32" s="186" t="s">
        <v>356</v>
      </c>
      <c r="B32" s="186" t="s">
        <v>355</v>
      </c>
      <c r="C32" s="187">
        <v>0</v>
      </c>
      <c r="D32" s="187">
        <v>0</v>
      </c>
      <c r="E32" s="187">
        <v>2274.75</v>
      </c>
      <c r="F32" s="187">
        <v>0</v>
      </c>
      <c r="G32" s="187">
        <v>2274.75</v>
      </c>
      <c r="H32" s="187">
        <v>0</v>
      </c>
      <c r="I32" s="187">
        <v>2274.75</v>
      </c>
      <c r="J32" s="187">
        <v>0</v>
      </c>
      <c r="K32" s="187">
        <v>2274.75</v>
      </c>
    </row>
    <row r="33" spans="1:11" x14ac:dyDescent="0.2">
      <c r="A33" s="186" t="s">
        <v>354</v>
      </c>
      <c r="B33" s="186" t="s">
        <v>353</v>
      </c>
      <c r="C33" s="187">
        <v>0</v>
      </c>
      <c r="D33" s="187">
        <v>0</v>
      </c>
      <c r="E33" s="187">
        <v>18450.05</v>
      </c>
      <c r="F33" s="187">
        <v>0</v>
      </c>
      <c r="G33" s="187">
        <v>18450.05</v>
      </c>
      <c r="H33" s="187">
        <v>0</v>
      </c>
      <c r="I33" s="187">
        <v>18450.05</v>
      </c>
      <c r="J33" s="187">
        <v>0</v>
      </c>
      <c r="K33" s="187">
        <v>18450.05</v>
      </c>
    </row>
    <row r="34" spans="1:11" x14ac:dyDescent="0.2">
      <c r="A34" s="156" t="s">
        <v>352</v>
      </c>
      <c r="B34" s="156" t="s">
        <v>351</v>
      </c>
      <c r="C34" s="157">
        <v>0</v>
      </c>
      <c r="D34" s="157">
        <v>0</v>
      </c>
      <c r="E34" s="157">
        <v>130.5</v>
      </c>
      <c r="F34" s="157">
        <v>0</v>
      </c>
      <c r="G34" s="157">
        <v>130.5</v>
      </c>
      <c r="H34" s="157">
        <v>0</v>
      </c>
      <c r="I34" s="157">
        <v>130.5</v>
      </c>
      <c r="J34" s="157">
        <v>0</v>
      </c>
      <c r="K34" s="157">
        <v>130.5</v>
      </c>
    </row>
    <row r="35" spans="1:11" x14ac:dyDescent="0.2">
      <c r="A35" s="156" t="s">
        <v>350</v>
      </c>
      <c r="B35" s="156" t="s">
        <v>349</v>
      </c>
      <c r="C35" s="157">
        <v>0</v>
      </c>
      <c r="D35" s="157">
        <v>0</v>
      </c>
      <c r="E35" s="157">
        <v>1730.7</v>
      </c>
      <c r="F35" s="157">
        <v>0</v>
      </c>
      <c r="G35" s="157">
        <v>1730.7</v>
      </c>
      <c r="H35" s="157">
        <v>0</v>
      </c>
      <c r="I35" s="157">
        <v>1730.7</v>
      </c>
      <c r="J35" s="157">
        <v>0</v>
      </c>
      <c r="K35" s="157">
        <v>1730.7</v>
      </c>
    </row>
    <row r="36" spans="1:11" x14ac:dyDescent="0.2">
      <c r="A36" s="156" t="s">
        <v>348</v>
      </c>
      <c r="B36" s="156" t="s">
        <v>347</v>
      </c>
      <c r="C36" s="157">
        <v>0</v>
      </c>
      <c r="D36" s="157">
        <v>0</v>
      </c>
      <c r="E36" s="157">
        <v>218.92</v>
      </c>
      <c r="F36" s="157">
        <v>0</v>
      </c>
      <c r="G36" s="157">
        <v>218.92</v>
      </c>
      <c r="H36" s="157">
        <v>0</v>
      </c>
      <c r="I36" s="157">
        <v>218.92</v>
      </c>
      <c r="J36" s="157">
        <v>0</v>
      </c>
      <c r="K36" s="157">
        <v>218.92</v>
      </c>
    </row>
    <row r="37" spans="1:11" x14ac:dyDescent="0.2">
      <c r="A37" s="156" t="s">
        <v>346</v>
      </c>
      <c r="B37" s="156" t="s">
        <v>345</v>
      </c>
      <c r="C37" s="157">
        <v>0</v>
      </c>
      <c r="D37" s="157">
        <v>0</v>
      </c>
      <c r="E37" s="157">
        <v>320.57</v>
      </c>
      <c r="F37" s="157">
        <v>0</v>
      </c>
      <c r="G37" s="157">
        <v>320.57</v>
      </c>
      <c r="H37" s="157">
        <v>0</v>
      </c>
      <c r="I37" s="157">
        <v>320.57</v>
      </c>
      <c r="J37" s="157">
        <v>0</v>
      </c>
      <c r="K37" s="157">
        <v>320.57</v>
      </c>
    </row>
    <row r="38" spans="1:11" x14ac:dyDescent="0.2">
      <c r="A38" s="156" t="s">
        <v>332</v>
      </c>
      <c r="B38" s="156" t="s">
        <v>817</v>
      </c>
      <c r="C38" s="157">
        <v>0</v>
      </c>
      <c r="D38" s="157">
        <v>0</v>
      </c>
      <c r="E38" s="157">
        <v>18799.2</v>
      </c>
      <c r="F38" s="157">
        <v>0</v>
      </c>
      <c r="G38" s="157">
        <v>18799.2</v>
      </c>
      <c r="H38" s="157">
        <v>0</v>
      </c>
      <c r="I38" s="157">
        <v>18799.2</v>
      </c>
      <c r="J38" s="157">
        <v>0</v>
      </c>
      <c r="K38" s="157">
        <v>18799.2</v>
      </c>
    </row>
    <row r="39" spans="1:11" x14ac:dyDescent="0.2">
      <c r="A39" s="126" t="s">
        <v>330</v>
      </c>
      <c r="B39" s="126" t="s">
        <v>329</v>
      </c>
      <c r="C39" s="123">
        <v>0</v>
      </c>
      <c r="D39" s="123">
        <v>0</v>
      </c>
      <c r="E39" s="123">
        <v>6346.13</v>
      </c>
      <c r="F39" s="123">
        <v>0</v>
      </c>
      <c r="G39" s="123">
        <v>6346.13</v>
      </c>
      <c r="H39" s="123">
        <v>0</v>
      </c>
      <c r="I39" s="123">
        <v>6346.13</v>
      </c>
      <c r="J39" s="123">
        <v>0</v>
      </c>
      <c r="K39" s="123">
        <v>6346.13</v>
      </c>
    </row>
    <row r="40" spans="1:11" x14ac:dyDescent="0.2">
      <c r="A40" s="126" t="s">
        <v>328</v>
      </c>
      <c r="B40" s="126" t="s">
        <v>327</v>
      </c>
      <c r="C40" s="123">
        <v>0</v>
      </c>
      <c r="D40" s="123">
        <v>0</v>
      </c>
      <c r="E40" s="123">
        <v>8719.1</v>
      </c>
      <c r="F40" s="123">
        <v>0</v>
      </c>
      <c r="G40" s="123">
        <v>8719.1</v>
      </c>
      <c r="H40" s="123">
        <v>0</v>
      </c>
      <c r="I40" s="123">
        <v>8719.1</v>
      </c>
      <c r="J40" s="123">
        <v>0</v>
      </c>
      <c r="K40" s="123">
        <v>8719.1</v>
      </c>
    </row>
    <row r="41" spans="1:11" x14ac:dyDescent="0.2">
      <c r="A41" s="228" t="s">
        <v>293</v>
      </c>
      <c r="B41" s="228" t="s">
        <v>292</v>
      </c>
      <c r="C41" s="229">
        <v>0</v>
      </c>
      <c r="D41" s="229">
        <v>0</v>
      </c>
      <c r="E41" s="229">
        <v>17621</v>
      </c>
      <c r="F41" s="229">
        <v>0</v>
      </c>
      <c r="G41" s="229">
        <v>17621</v>
      </c>
      <c r="H41" s="229">
        <v>0</v>
      </c>
      <c r="I41" s="229">
        <v>17621</v>
      </c>
      <c r="J41" s="229">
        <v>0</v>
      </c>
      <c r="K41" s="229">
        <v>17621</v>
      </c>
    </row>
    <row r="42" spans="1:11" x14ac:dyDescent="0.2">
      <c r="A42" s="228" t="s">
        <v>291</v>
      </c>
      <c r="B42" s="228" t="s">
        <v>290</v>
      </c>
      <c r="C42" s="229">
        <v>0</v>
      </c>
      <c r="D42" s="229">
        <v>0</v>
      </c>
      <c r="E42" s="229">
        <v>103.5</v>
      </c>
      <c r="F42" s="229">
        <v>0</v>
      </c>
      <c r="G42" s="229">
        <v>103.5</v>
      </c>
      <c r="H42" s="229">
        <v>0</v>
      </c>
      <c r="I42" s="229">
        <v>103.5</v>
      </c>
      <c r="J42" s="229">
        <v>0</v>
      </c>
      <c r="K42" s="229">
        <v>103.5</v>
      </c>
    </row>
    <row r="43" spans="1:11" x14ac:dyDescent="0.2">
      <c r="A43" s="228" t="s">
        <v>289</v>
      </c>
      <c r="B43" s="228" t="s">
        <v>818</v>
      </c>
      <c r="C43" s="229">
        <v>0</v>
      </c>
      <c r="D43" s="229">
        <v>0</v>
      </c>
      <c r="E43" s="229">
        <v>6658.74</v>
      </c>
      <c r="F43" s="229">
        <v>0</v>
      </c>
      <c r="G43" s="229">
        <v>6658.74</v>
      </c>
      <c r="H43" s="229">
        <v>0</v>
      </c>
      <c r="I43" s="229">
        <v>6658.74</v>
      </c>
      <c r="J43" s="229">
        <v>0</v>
      </c>
      <c r="K43" s="229">
        <v>6658.74</v>
      </c>
    </row>
    <row r="44" spans="1:11" x14ac:dyDescent="0.2">
      <c r="A44" s="228" t="s">
        <v>287</v>
      </c>
      <c r="B44" s="228" t="s">
        <v>286</v>
      </c>
      <c r="C44" s="229">
        <v>0</v>
      </c>
      <c r="D44" s="229">
        <v>0</v>
      </c>
      <c r="E44" s="229">
        <v>4232</v>
      </c>
      <c r="F44" s="229">
        <v>0</v>
      </c>
      <c r="G44" s="229">
        <v>4232</v>
      </c>
      <c r="H44" s="229">
        <v>0</v>
      </c>
      <c r="I44" s="229">
        <v>4232</v>
      </c>
      <c r="J44" s="229">
        <v>0</v>
      </c>
      <c r="K44" s="229">
        <v>4232</v>
      </c>
    </row>
    <row r="45" spans="1:11" x14ac:dyDescent="0.2">
      <c r="A45" s="228" t="s">
        <v>285</v>
      </c>
      <c r="B45" s="228" t="s">
        <v>284</v>
      </c>
      <c r="C45" s="229">
        <v>0</v>
      </c>
      <c r="D45" s="229">
        <v>0</v>
      </c>
      <c r="E45" s="229">
        <v>88.64</v>
      </c>
      <c r="F45" s="229">
        <v>0</v>
      </c>
      <c r="G45" s="229">
        <v>88.64</v>
      </c>
      <c r="H45" s="229">
        <v>0</v>
      </c>
      <c r="I45" s="229">
        <v>88.64</v>
      </c>
      <c r="J45" s="229">
        <v>0</v>
      </c>
      <c r="K45" s="229">
        <v>88.64</v>
      </c>
    </row>
    <row r="46" spans="1:11" x14ac:dyDescent="0.2">
      <c r="A46" s="250" t="s">
        <v>283</v>
      </c>
      <c r="B46" s="250" t="s">
        <v>282</v>
      </c>
      <c r="C46" s="251">
        <v>0</v>
      </c>
      <c r="D46" s="251">
        <v>0</v>
      </c>
      <c r="E46" s="251">
        <v>6722.42</v>
      </c>
      <c r="F46" s="251">
        <v>0</v>
      </c>
      <c r="G46" s="251">
        <v>6722.42</v>
      </c>
      <c r="H46" s="251">
        <v>0</v>
      </c>
      <c r="I46" s="251">
        <v>6722.42</v>
      </c>
      <c r="J46" s="251">
        <v>0</v>
      </c>
      <c r="K46" s="251">
        <v>6722.42</v>
      </c>
    </row>
    <row r="47" spans="1:11" x14ac:dyDescent="0.2">
      <c r="A47" s="250" t="s">
        <v>281</v>
      </c>
      <c r="B47" s="250" t="s">
        <v>280</v>
      </c>
      <c r="C47" s="251">
        <v>0</v>
      </c>
      <c r="D47" s="251">
        <v>0</v>
      </c>
      <c r="E47" s="251">
        <v>213.75</v>
      </c>
      <c r="F47" s="251">
        <v>0</v>
      </c>
      <c r="G47" s="251">
        <v>213.75</v>
      </c>
      <c r="H47" s="251">
        <v>0</v>
      </c>
      <c r="I47" s="251">
        <v>213.75</v>
      </c>
      <c r="J47" s="251">
        <v>0</v>
      </c>
      <c r="K47" s="251">
        <v>213.75</v>
      </c>
    </row>
    <row r="48" spans="1:11" x14ac:dyDescent="0.2">
      <c r="A48" s="250" t="s">
        <v>279</v>
      </c>
      <c r="B48" s="250" t="s">
        <v>278</v>
      </c>
      <c r="C48" s="251">
        <v>0</v>
      </c>
      <c r="D48" s="251">
        <v>0</v>
      </c>
      <c r="E48" s="251">
        <v>1445.63</v>
      </c>
      <c r="F48" s="251">
        <v>0</v>
      </c>
      <c r="G48" s="251">
        <v>1445.63</v>
      </c>
      <c r="H48" s="251">
        <v>0</v>
      </c>
      <c r="I48" s="251">
        <v>1445.63</v>
      </c>
      <c r="J48" s="251">
        <v>0</v>
      </c>
      <c r="K48" s="251">
        <v>1445.63</v>
      </c>
    </row>
    <row r="49" spans="1:11" x14ac:dyDescent="0.2">
      <c r="A49" s="250" t="s">
        <v>277</v>
      </c>
      <c r="B49" s="250" t="s">
        <v>276</v>
      </c>
      <c r="C49" s="251">
        <v>0</v>
      </c>
      <c r="D49" s="251">
        <v>0</v>
      </c>
      <c r="E49" s="251">
        <v>29688.75</v>
      </c>
      <c r="F49" s="251">
        <v>0</v>
      </c>
      <c r="G49" s="251">
        <v>29688.75</v>
      </c>
      <c r="H49" s="251">
        <v>0</v>
      </c>
      <c r="I49" s="251">
        <v>29688.75</v>
      </c>
      <c r="J49" s="251">
        <v>0</v>
      </c>
      <c r="K49" s="251">
        <v>29688.75</v>
      </c>
    </row>
    <row r="50" spans="1:11" x14ac:dyDescent="0.2">
      <c r="A50" s="226" t="s">
        <v>275</v>
      </c>
      <c r="B50" s="226" t="s">
        <v>274</v>
      </c>
      <c r="C50" s="227">
        <v>0</v>
      </c>
      <c r="D50" s="227">
        <v>0</v>
      </c>
      <c r="E50" s="227">
        <v>3346.88</v>
      </c>
      <c r="F50" s="227">
        <v>0</v>
      </c>
      <c r="G50" s="227">
        <v>3346.88</v>
      </c>
      <c r="H50" s="227">
        <v>0</v>
      </c>
      <c r="I50" s="227">
        <v>3346.88</v>
      </c>
      <c r="J50" s="227">
        <v>0</v>
      </c>
      <c r="K50" s="227">
        <v>3346.88</v>
      </c>
    </row>
    <row r="51" spans="1:11" x14ac:dyDescent="0.2">
      <c r="A51" s="226" t="s">
        <v>271</v>
      </c>
      <c r="B51" s="226" t="s">
        <v>270</v>
      </c>
      <c r="C51" s="227">
        <v>0</v>
      </c>
      <c r="D51" s="227">
        <v>0</v>
      </c>
      <c r="E51" s="227">
        <v>3710.42</v>
      </c>
      <c r="F51" s="227">
        <v>0</v>
      </c>
      <c r="G51" s="227">
        <v>3710.42</v>
      </c>
      <c r="H51" s="227">
        <v>0</v>
      </c>
      <c r="I51" s="227">
        <v>3710.42</v>
      </c>
      <c r="J51" s="227">
        <v>0</v>
      </c>
      <c r="K51" s="227">
        <v>3710.42</v>
      </c>
    </row>
    <row r="52" spans="1:11" x14ac:dyDescent="0.2">
      <c r="A52" s="153" t="s">
        <v>269</v>
      </c>
      <c r="B52" s="153" t="s">
        <v>819</v>
      </c>
      <c r="C52" s="154">
        <v>0</v>
      </c>
      <c r="D52" s="154">
        <v>0</v>
      </c>
      <c r="E52" s="154">
        <v>3233.96</v>
      </c>
      <c r="F52" s="154">
        <v>0</v>
      </c>
      <c r="G52" s="154">
        <v>3233.96</v>
      </c>
      <c r="H52" s="154">
        <v>0</v>
      </c>
      <c r="I52" s="154">
        <v>3233.96</v>
      </c>
      <c r="J52" s="154">
        <v>0</v>
      </c>
      <c r="K52" s="154">
        <v>3233.96</v>
      </c>
    </row>
    <row r="53" spans="1:11" x14ac:dyDescent="0.2">
      <c r="A53" s="153" t="s">
        <v>267</v>
      </c>
      <c r="B53" s="153" t="s">
        <v>266</v>
      </c>
      <c r="C53" s="154">
        <v>0</v>
      </c>
      <c r="D53" s="154">
        <v>0</v>
      </c>
      <c r="E53" s="154">
        <v>1646.72</v>
      </c>
      <c r="F53" s="154">
        <v>0</v>
      </c>
      <c r="G53" s="154">
        <v>1646.72</v>
      </c>
      <c r="H53" s="154">
        <v>0</v>
      </c>
      <c r="I53" s="154">
        <v>1646.72</v>
      </c>
      <c r="J53" s="154">
        <v>0</v>
      </c>
      <c r="K53" s="154">
        <v>1646.72</v>
      </c>
    </row>
    <row r="54" spans="1:11" x14ac:dyDescent="0.2">
      <c r="A54" s="153" t="s">
        <v>265</v>
      </c>
      <c r="B54" s="153" t="s">
        <v>264</v>
      </c>
      <c r="C54" s="154">
        <v>0</v>
      </c>
      <c r="D54" s="154">
        <v>0</v>
      </c>
      <c r="E54" s="154">
        <v>16029.56</v>
      </c>
      <c r="F54" s="154">
        <v>0</v>
      </c>
      <c r="G54" s="154">
        <v>16029.56</v>
      </c>
      <c r="H54" s="154">
        <v>0</v>
      </c>
      <c r="I54" s="154">
        <v>16029.56</v>
      </c>
      <c r="J54" s="154">
        <v>0</v>
      </c>
      <c r="K54" s="154">
        <v>16029.56</v>
      </c>
    </row>
    <row r="55" spans="1:11" x14ac:dyDescent="0.2">
      <c r="A55" s="153" t="s">
        <v>263</v>
      </c>
      <c r="B55" s="153" t="s">
        <v>262</v>
      </c>
      <c r="C55" s="154">
        <v>0</v>
      </c>
      <c r="D55" s="154">
        <v>0</v>
      </c>
      <c r="E55" s="154">
        <v>3007.71</v>
      </c>
      <c r="F55" s="154">
        <v>0</v>
      </c>
      <c r="G55" s="154">
        <v>3007.71</v>
      </c>
      <c r="H55" s="154">
        <v>0</v>
      </c>
      <c r="I55" s="154">
        <v>3007.71</v>
      </c>
      <c r="J55" s="154">
        <v>0</v>
      </c>
      <c r="K55" s="154">
        <v>3007.71</v>
      </c>
    </row>
    <row r="56" spans="1:11" x14ac:dyDescent="0.2">
      <c r="A56" s="153" t="s">
        <v>259</v>
      </c>
      <c r="B56" s="153" t="s">
        <v>258</v>
      </c>
      <c r="C56" s="154">
        <v>0</v>
      </c>
      <c r="D56" s="154">
        <v>0</v>
      </c>
      <c r="E56" s="154">
        <v>10350</v>
      </c>
      <c r="F56" s="154">
        <v>0</v>
      </c>
      <c r="G56" s="154">
        <v>10350</v>
      </c>
      <c r="H56" s="154">
        <v>0</v>
      </c>
      <c r="I56" s="154">
        <v>10350</v>
      </c>
      <c r="J56" s="154">
        <v>0</v>
      </c>
      <c r="K56" s="154">
        <v>10350</v>
      </c>
    </row>
    <row r="57" spans="1:11" x14ac:dyDescent="0.2">
      <c r="A57" s="153" t="s">
        <v>624</v>
      </c>
      <c r="B57" s="153" t="s">
        <v>623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</row>
    <row r="58" spans="1:11" x14ac:dyDescent="0.2">
      <c r="A58" s="153" t="s">
        <v>251</v>
      </c>
      <c r="B58" s="153" t="s">
        <v>820</v>
      </c>
      <c r="C58" s="154">
        <v>0</v>
      </c>
      <c r="D58" s="154">
        <v>0</v>
      </c>
      <c r="E58" s="154">
        <v>112.5</v>
      </c>
      <c r="F58" s="154">
        <v>0</v>
      </c>
      <c r="G58" s="154">
        <v>112.5</v>
      </c>
      <c r="H58" s="154">
        <v>0</v>
      </c>
      <c r="I58" s="154">
        <v>112.5</v>
      </c>
      <c r="J58" s="154">
        <v>0</v>
      </c>
      <c r="K58" s="154">
        <v>112.5</v>
      </c>
    </row>
    <row r="59" spans="1:11" x14ac:dyDescent="0.2">
      <c r="A59" s="188" t="s">
        <v>249</v>
      </c>
      <c r="B59" s="188" t="s">
        <v>248</v>
      </c>
      <c r="C59" s="189">
        <v>0</v>
      </c>
      <c r="D59" s="189">
        <v>0</v>
      </c>
      <c r="E59" s="189">
        <v>7722.21</v>
      </c>
      <c r="F59" s="189">
        <v>0</v>
      </c>
      <c r="G59" s="189">
        <v>7722.21</v>
      </c>
      <c r="H59" s="189">
        <v>0</v>
      </c>
      <c r="I59" s="189">
        <v>7722.21</v>
      </c>
      <c r="J59" s="189">
        <v>0</v>
      </c>
      <c r="K59" s="189">
        <v>7722.21</v>
      </c>
    </row>
    <row r="60" spans="1:11" x14ac:dyDescent="0.2">
      <c r="A60" s="188" t="s">
        <v>821</v>
      </c>
      <c r="B60" s="188" t="s">
        <v>822</v>
      </c>
      <c r="C60" s="189">
        <v>0</v>
      </c>
      <c r="D60" s="189">
        <v>0</v>
      </c>
      <c r="E60" s="189">
        <v>1788.73</v>
      </c>
      <c r="F60" s="189">
        <v>0</v>
      </c>
      <c r="G60" s="189">
        <v>1788.73</v>
      </c>
      <c r="H60" s="189">
        <v>0</v>
      </c>
      <c r="I60" s="189">
        <v>1788.73</v>
      </c>
      <c r="J60" s="189">
        <v>0</v>
      </c>
      <c r="K60" s="189">
        <v>1788.73</v>
      </c>
    </row>
    <row r="61" spans="1:11" x14ac:dyDescent="0.2">
      <c r="A61" s="175" t="s">
        <v>243</v>
      </c>
      <c r="B61" s="175" t="s">
        <v>823</v>
      </c>
      <c r="C61" s="176">
        <v>0</v>
      </c>
      <c r="D61" s="176">
        <v>0</v>
      </c>
      <c r="E61" s="176">
        <v>13510.37</v>
      </c>
      <c r="F61" s="176">
        <v>0</v>
      </c>
      <c r="G61" s="176">
        <v>13510.37</v>
      </c>
      <c r="H61" s="176">
        <v>0</v>
      </c>
      <c r="I61" s="176">
        <v>13510.37</v>
      </c>
      <c r="J61" s="176">
        <v>0</v>
      </c>
      <c r="K61" s="176">
        <v>13510.37</v>
      </c>
    </row>
    <row r="62" spans="1:11" x14ac:dyDescent="0.2">
      <c r="A62" s="175" t="s">
        <v>237</v>
      </c>
      <c r="B62" s="175" t="s">
        <v>236</v>
      </c>
      <c r="C62" s="176">
        <v>0</v>
      </c>
      <c r="D62" s="176">
        <v>0</v>
      </c>
      <c r="E62" s="176">
        <v>17624.96</v>
      </c>
      <c r="F62" s="176">
        <v>0</v>
      </c>
      <c r="G62" s="176">
        <v>17624.96</v>
      </c>
      <c r="H62" s="176">
        <v>0</v>
      </c>
      <c r="I62" s="176">
        <v>17624.96</v>
      </c>
      <c r="J62" s="176">
        <v>0</v>
      </c>
      <c r="K62" s="176">
        <v>17624.96</v>
      </c>
    </row>
    <row r="63" spans="1:11" x14ac:dyDescent="0.2">
      <c r="A63" s="175" t="s">
        <v>235</v>
      </c>
      <c r="B63" s="175" t="s">
        <v>234</v>
      </c>
      <c r="C63" s="176">
        <v>0</v>
      </c>
      <c r="D63" s="176">
        <v>0</v>
      </c>
      <c r="E63" s="176">
        <v>2073.94</v>
      </c>
      <c r="F63" s="176">
        <v>0</v>
      </c>
      <c r="G63" s="176">
        <v>2073.94</v>
      </c>
      <c r="H63" s="176">
        <v>0</v>
      </c>
      <c r="I63" s="176">
        <v>2073.94</v>
      </c>
      <c r="J63" s="176">
        <v>0</v>
      </c>
      <c r="K63" s="176">
        <v>2073.94</v>
      </c>
    </row>
    <row r="64" spans="1:11" x14ac:dyDescent="0.2">
      <c r="A64" s="175" t="s">
        <v>231</v>
      </c>
      <c r="B64" s="175" t="s">
        <v>230</v>
      </c>
      <c r="C64" s="176">
        <v>0</v>
      </c>
      <c r="D64" s="176">
        <v>0</v>
      </c>
      <c r="E64" s="176">
        <v>15750</v>
      </c>
      <c r="F64" s="176">
        <v>0</v>
      </c>
      <c r="G64" s="176">
        <v>15750</v>
      </c>
      <c r="H64" s="176">
        <v>0</v>
      </c>
      <c r="I64" s="176">
        <v>15750</v>
      </c>
      <c r="J64" s="176">
        <v>0</v>
      </c>
      <c r="K64" s="176">
        <v>15750</v>
      </c>
    </row>
    <row r="65" spans="1:11" x14ac:dyDescent="0.2">
      <c r="A65" s="175" t="s">
        <v>824</v>
      </c>
      <c r="B65" s="175" t="s">
        <v>825</v>
      </c>
      <c r="C65" s="176">
        <v>0</v>
      </c>
      <c r="D65" s="176">
        <v>0</v>
      </c>
      <c r="E65" s="176">
        <v>38250</v>
      </c>
      <c r="F65" s="176">
        <v>0</v>
      </c>
      <c r="G65" s="176">
        <v>38250</v>
      </c>
      <c r="H65" s="176">
        <v>0</v>
      </c>
      <c r="I65" s="176">
        <v>38250</v>
      </c>
      <c r="J65" s="176">
        <v>0</v>
      </c>
      <c r="K65" s="176">
        <v>38250</v>
      </c>
    </row>
    <row r="66" spans="1:11" x14ac:dyDescent="0.2">
      <c r="A66" s="230" t="s">
        <v>223</v>
      </c>
      <c r="B66" s="230" t="s">
        <v>222</v>
      </c>
      <c r="C66" s="231">
        <v>0</v>
      </c>
      <c r="D66" s="231">
        <v>0</v>
      </c>
      <c r="E66" s="231">
        <v>3195.63</v>
      </c>
      <c r="F66" s="231">
        <v>0</v>
      </c>
      <c r="G66" s="231">
        <v>3195.63</v>
      </c>
      <c r="H66" s="231">
        <v>0</v>
      </c>
      <c r="I66" s="231">
        <v>3195.63</v>
      </c>
      <c r="J66" s="231">
        <v>0</v>
      </c>
      <c r="K66" s="231">
        <v>3195.63</v>
      </c>
    </row>
    <row r="67" spans="1:11" x14ac:dyDescent="0.2">
      <c r="A67" s="230" t="s">
        <v>221</v>
      </c>
      <c r="B67" s="230" t="s">
        <v>220</v>
      </c>
      <c r="C67" s="231">
        <v>0</v>
      </c>
      <c r="D67" s="231">
        <v>0</v>
      </c>
      <c r="E67" s="231">
        <v>28284.19</v>
      </c>
      <c r="F67" s="231">
        <v>0</v>
      </c>
      <c r="G67" s="231">
        <v>28284.19</v>
      </c>
      <c r="H67" s="231">
        <v>0</v>
      </c>
      <c r="I67" s="231">
        <v>28284.19</v>
      </c>
      <c r="J67" s="231">
        <v>0</v>
      </c>
      <c r="K67" s="231">
        <v>28284.19</v>
      </c>
    </row>
    <row r="68" spans="1:11" x14ac:dyDescent="0.2">
      <c r="A68" s="126" t="s">
        <v>215</v>
      </c>
      <c r="B68" s="126" t="s">
        <v>214</v>
      </c>
      <c r="C68" s="123">
        <v>0</v>
      </c>
      <c r="D68" s="123">
        <v>0</v>
      </c>
      <c r="E68" s="123">
        <v>811.37</v>
      </c>
      <c r="F68" s="123">
        <v>0</v>
      </c>
      <c r="G68" s="123">
        <v>811.37</v>
      </c>
      <c r="H68" s="123">
        <v>0</v>
      </c>
      <c r="I68" s="123">
        <v>811.37</v>
      </c>
      <c r="J68" s="123">
        <v>0</v>
      </c>
      <c r="K68" s="123">
        <v>811.37</v>
      </c>
    </row>
    <row r="69" spans="1:11" x14ac:dyDescent="0.2">
      <c r="A69" s="126" t="s">
        <v>209</v>
      </c>
      <c r="B69" s="126" t="s">
        <v>208</v>
      </c>
      <c r="C69" s="123">
        <v>0</v>
      </c>
      <c r="D69" s="123">
        <v>0</v>
      </c>
      <c r="E69" s="123">
        <v>972</v>
      </c>
      <c r="F69" s="123">
        <v>0</v>
      </c>
      <c r="G69" s="123">
        <v>972</v>
      </c>
      <c r="H69" s="123">
        <v>0</v>
      </c>
      <c r="I69" s="123">
        <v>972</v>
      </c>
      <c r="J69" s="123">
        <v>0</v>
      </c>
      <c r="K69" s="123">
        <v>972</v>
      </c>
    </row>
    <row r="70" spans="1:11" x14ac:dyDescent="0.2">
      <c r="A70" s="126" t="s">
        <v>207</v>
      </c>
      <c r="B70" s="126" t="s">
        <v>206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</row>
    <row r="71" spans="1:11" x14ac:dyDescent="0.2">
      <c r="A71" s="126" t="s">
        <v>205</v>
      </c>
      <c r="B71" s="126" t="s">
        <v>204</v>
      </c>
      <c r="C71" s="123">
        <v>0</v>
      </c>
      <c r="D71" s="123">
        <v>0</v>
      </c>
      <c r="E71" s="123">
        <v>40221.56</v>
      </c>
      <c r="F71" s="123">
        <v>0</v>
      </c>
      <c r="G71" s="123">
        <v>40221.56</v>
      </c>
      <c r="H71" s="123">
        <v>0</v>
      </c>
      <c r="I71" s="123">
        <v>40221.56</v>
      </c>
      <c r="J71" s="123">
        <v>0</v>
      </c>
      <c r="K71" s="123">
        <v>40221.56</v>
      </c>
    </row>
    <row r="72" spans="1:11" x14ac:dyDescent="0.2">
      <c r="A72" s="126" t="s">
        <v>199</v>
      </c>
      <c r="B72" s="126" t="s">
        <v>198</v>
      </c>
      <c r="C72" s="123">
        <v>0</v>
      </c>
      <c r="D72" s="123">
        <v>0</v>
      </c>
      <c r="E72" s="123">
        <v>1648.12</v>
      </c>
      <c r="F72" s="123">
        <v>0</v>
      </c>
      <c r="G72" s="123">
        <v>1648.12</v>
      </c>
      <c r="H72" s="123">
        <v>0</v>
      </c>
      <c r="I72" s="123">
        <v>1648.12</v>
      </c>
      <c r="J72" s="123">
        <v>0</v>
      </c>
      <c r="K72" s="123">
        <v>1648.12</v>
      </c>
    </row>
    <row r="73" spans="1:11" x14ac:dyDescent="0.2">
      <c r="A73" s="262" t="s">
        <v>181</v>
      </c>
      <c r="B73" s="262" t="s">
        <v>180</v>
      </c>
      <c r="C73" s="263">
        <v>0</v>
      </c>
      <c r="D73" s="263">
        <v>0</v>
      </c>
      <c r="E73" s="263">
        <v>1063.1199999999999</v>
      </c>
      <c r="F73" s="263">
        <v>0</v>
      </c>
      <c r="G73" s="263">
        <v>1063.1199999999999</v>
      </c>
      <c r="H73" s="263">
        <v>0</v>
      </c>
      <c r="I73" s="263">
        <v>1063.1199999999999</v>
      </c>
      <c r="J73" s="263">
        <v>0</v>
      </c>
      <c r="K73" s="263">
        <v>1063.1199999999999</v>
      </c>
    </row>
    <row r="74" spans="1:11" x14ac:dyDescent="0.2">
      <c r="A74" s="234" t="s">
        <v>326</v>
      </c>
      <c r="B74" s="234" t="s">
        <v>325</v>
      </c>
      <c r="C74" s="235">
        <v>0</v>
      </c>
      <c r="D74" s="235">
        <v>0</v>
      </c>
      <c r="E74" s="235">
        <v>9911.7099999999991</v>
      </c>
      <c r="F74" s="235">
        <v>0</v>
      </c>
      <c r="G74" s="235">
        <v>9911.7099999999991</v>
      </c>
      <c r="H74" s="235">
        <v>0</v>
      </c>
      <c r="I74" s="235">
        <v>9911.7099999999991</v>
      </c>
      <c r="J74" s="235">
        <v>0</v>
      </c>
      <c r="K74" s="235">
        <v>9911.7099999999991</v>
      </c>
    </row>
    <row r="75" spans="1:11" x14ac:dyDescent="0.2">
      <c r="A75" s="234" t="s">
        <v>324</v>
      </c>
      <c r="B75" s="234" t="s">
        <v>323</v>
      </c>
      <c r="C75" s="235">
        <v>0</v>
      </c>
      <c r="D75" s="235">
        <v>0</v>
      </c>
      <c r="E75" s="235">
        <v>5311.18</v>
      </c>
      <c r="F75" s="235">
        <v>0</v>
      </c>
      <c r="G75" s="235">
        <v>5311.18</v>
      </c>
      <c r="H75" s="235">
        <v>0</v>
      </c>
      <c r="I75" s="235">
        <v>5311.18</v>
      </c>
      <c r="J75" s="235">
        <v>0</v>
      </c>
      <c r="K75" s="235">
        <v>5311.18</v>
      </c>
    </row>
    <row r="76" spans="1:11" x14ac:dyDescent="0.2">
      <c r="A76" s="234" t="s">
        <v>316</v>
      </c>
      <c r="B76" s="234" t="s">
        <v>826</v>
      </c>
      <c r="C76" s="235">
        <v>0</v>
      </c>
      <c r="D76" s="235">
        <v>0</v>
      </c>
      <c r="E76" s="235">
        <v>10416.76</v>
      </c>
      <c r="F76" s="235">
        <v>0</v>
      </c>
      <c r="G76" s="235">
        <v>10416.76</v>
      </c>
      <c r="H76" s="235">
        <v>0</v>
      </c>
      <c r="I76" s="235">
        <v>10416.76</v>
      </c>
      <c r="J76" s="235">
        <v>0</v>
      </c>
      <c r="K76" s="235">
        <v>10416.76</v>
      </c>
    </row>
    <row r="77" spans="1:11" x14ac:dyDescent="0.2">
      <c r="A77" s="226" t="s">
        <v>309</v>
      </c>
      <c r="B77" s="226" t="s">
        <v>827</v>
      </c>
      <c r="C77" s="227">
        <v>0</v>
      </c>
      <c r="D77" s="227">
        <v>0</v>
      </c>
      <c r="E77" s="227">
        <v>9373.9</v>
      </c>
      <c r="F77" s="227">
        <v>0</v>
      </c>
      <c r="G77" s="227">
        <v>9373.9</v>
      </c>
      <c r="H77" s="227">
        <v>0</v>
      </c>
      <c r="I77" s="227">
        <v>9373.9</v>
      </c>
      <c r="J77" s="227">
        <v>0</v>
      </c>
      <c r="K77" s="227">
        <v>9373.9</v>
      </c>
    </row>
    <row r="78" spans="1:11" x14ac:dyDescent="0.2">
      <c r="A78" s="226" t="s">
        <v>307</v>
      </c>
      <c r="B78" s="226" t="s">
        <v>306</v>
      </c>
      <c r="C78" s="227">
        <v>0</v>
      </c>
      <c r="D78" s="227">
        <v>0</v>
      </c>
      <c r="E78" s="227">
        <v>16.88</v>
      </c>
      <c r="F78" s="227">
        <v>0</v>
      </c>
      <c r="G78" s="227">
        <v>16.88</v>
      </c>
      <c r="H78" s="227">
        <v>0</v>
      </c>
      <c r="I78" s="227">
        <v>16.88</v>
      </c>
      <c r="J78" s="227">
        <v>0</v>
      </c>
      <c r="K78" s="227">
        <v>16.88</v>
      </c>
    </row>
    <row r="79" spans="1:11" x14ac:dyDescent="0.2">
      <c r="A79" s="226" t="s">
        <v>303</v>
      </c>
      <c r="B79" s="226" t="s">
        <v>302</v>
      </c>
      <c r="C79" s="227">
        <v>0</v>
      </c>
      <c r="D79" s="227">
        <v>0</v>
      </c>
      <c r="E79" s="227">
        <v>8533.7099999999991</v>
      </c>
      <c r="F79" s="227">
        <v>0</v>
      </c>
      <c r="G79" s="227">
        <v>8533.7099999999991</v>
      </c>
      <c r="H79" s="227">
        <v>0</v>
      </c>
      <c r="I79" s="227">
        <v>8533.7099999999991</v>
      </c>
      <c r="J79" s="227">
        <v>0</v>
      </c>
      <c r="K79" s="227">
        <v>8533.7099999999991</v>
      </c>
    </row>
    <row r="80" spans="1:11" x14ac:dyDescent="0.2">
      <c r="A80" s="226" t="s">
        <v>299</v>
      </c>
      <c r="B80" s="226" t="s">
        <v>298</v>
      </c>
      <c r="C80" s="227">
        <v>0</v>
      </c>
      <c r="D80" s="227">
        <v>0</v>
      </c>
      <c r="E80" s="227">
        <v>9617.09</v>
      </c>
      <c r="F80" s="227">
        <v>0</v>
      </c>
      <c r="G80" s="227">
        <v>9617.09</v>
      </c>
      <c r="H80" s="227">
        <v>0</v>
      </c>
      <c r="I80" s="227">
        <v>9617.09</v>
      </c>
      <c r="J80" s="227">
        <v>0</v>
      </c>
      <c r="K80" s="227">
        <v>9617.09</v>
      </c>
    </row>
    <row r="81" spans="1:11" x14ac:dyDescent="0.2">
      <c r="A81" s="248" t="s">
        <v>297</v>
      </c>
      <c r="B81" s="248" t="s">
        <v>296</v>
      </c>
      <c r="C81" s="249">
        <v>0</v>
      </c>
      <c r="D81" s="249">
        <v>0</v>
      </c>
      <c r="E81" s="249">
        <v>2300.5</v>
      </c>
      <c r="F81" s="249">
        <v>0</v>
      </c>
      <c r="G81" s="249">
        <v>2300.5</v>
      </c>
      <c r="H81" s="249">
        <v>0</v>
      </c>
      <c r="I81" s="249">
        <v>2300.5</v>
      </c>
      <c r="J81" s="249">
        <v>0</v>
      </c>
      <c r="K81" s="249">
        <v>2300.5</v>
      </c>
    </row>
    <row r="82" spans="1:11" x14ac:dyDescent="0.2">
      <c r="A82" s="236" t="s">
        <v>192</v>
      </c>
      <c r="B82" s="236" t="s">
        <v>191</v>
      </c>
      <c r="C82" s="237">
        <v>0</v>
      </c>
      <c r="D82" s="237">
        <v>0</v>
      </c>
      <c r="E82" s="237">
        <v>3771</v>
      </c>
      <c r="F82" s="237">
        <v>0</v>
      </c>
      <c r="G82" s="237">
        <v>3771</v>
      </c>
      <c r="H82" s="237">
        <v>0</v>
      </c>
      <c r="I82" s="237">
        <v>3771</v>
      </c>
      <c r="J82" s="237">
        <v>0</v>
      </c>
      <c r="K82" s="237">
        <v>3771</v>
      </c>
    </row>
    <row r="83" spans="1:11" x14ac:dyDescent="0.2">
      <c r="A83" s="240" t="s">
        <v>190</v>
      </c>
      <c r="B83" s="240" t="s">
        <v>189</v>
      </c>
      <c r="C83" s="241">
        <v>0</v>
      </c>
      <c r="D83" s="241">
        <v>0</v>
      </c>
      <c r="E83" s="241">
        <v>321.3</v>
      </c>
      <c r="F83" s="241">
        <v>0</v>
      </c>
      <c r="G83" s="241">
        <v>321.3</v>
      </c>
      <c r="H83" s="241">
        <v>0</v>
      </c>
      <c r="I83" s="241">
        <v>321.3</v>
      </c>
      <c r="J83" s="241">
        <v>0</v>
      </c>
      <c r="K83" s="241">
        <v>321.3</v>
      </c>
    </row>
    <row r="84" spans="1:11" x14ac:dyDescent="0.2">
      <c r="A84" s="240" t="s">
        <v>188</v>
      </c>
      <c r="B84" s="240" t="s">
        <v>187</v>
      </c>
      <c r="C84" s="241">
        <v>0</v>
      </c>
      <c r="D84" s="241">
        <v>0</v>
      </c>
      <c r="E84" s="241">
        <v>12296.15</v>
      </c>
      <c r="F84" s="241">
        <v>0</v>
      </c>
      <c r="G84" s="241">
        <v>12296.15</v>
      </c>
      <c r="H84" s="241">
        <v>0</v>
      </c>
      <c r="I84" s="241">
        <v>12296.15</v>
      </c>
      <c r="J84" s="241">
        <v>0</v>
      </c>
      <c r="K84" s="241">
        <v>12296.15</v>
      </c>
    </row>
    <row r="85" spans="1:11" x14ac:dyDescent="0.2">
      <c r="A85" s="244" t="s">
        <v>184</v>
      </c>
      <c r="B85" s="244" t="s">
        <v>828</v>
      </c>
      <c r="C85" s="245">
        <v>0</v>
      </c>
      <c r="D85" s="245">
        <v>0</v>
      </c>
      <c r="E85" s="245">
        <v>63</v>
      </c>
      <c r="F85" s="245">
        <v>0</v>
      </c>
      <c r="G85" s="245">
        <v>63</v>
      </c>
      <c r="H85" s="245">
        <v>0</v>
      </c>
      <c r="I85" s="245">
        <v>63</v>
      </c>
      <c r="J85" s="245">
        <v>0</v>
      </c>
      <c r="K85" s="245">
        <v>63</v>
      </c>
    </row>
    <row r="86" spans="1:11" x14ac:dyDescent="0.2">
      <c r="A86" s="232" t="s">
        <v>177</v>
      </c>
      <c r="B86" s="232" t="s">
        <v>176</v>
      </c>
      <c r="C86" s="233">
        <v>0</v>
      </c>
      <c r="D86" s="233">
        <v>0</v>
      </c>
      <c r="E86" s="233">
        <v>1042.3399999999999</v>
      </c>
      <c r="F86" s="233">
        <v>0</v>
      </c>
      <c r="G86" s="233">
        <v>1042.3399999999999</v>
      </c>
      <c r="H86" s="233">
        <v>0</v>
      </c>
      <c r="I86" s="233">
        <v>1042.3399999999999</v>
      </c>
      <c r="J86" s="233">
        <v>0</v>
      </c>
      <c r="K86" s="233">
        <v>1042.3399999999999</v>
      </c>
    </row>
    <row r="87" spans="1:11" x14ac:dyDescent="0.2">
      <c r="A87" s="232" t="s">
        <v>175</v>
      </c>
      <c r="B87" s="232" t="s">
        <v>174</v>
      </c>
      <c r="C87" s="233">
        <v>0</v>
      </c>
      <c r="D87" s="233">
        <v>0</v>
      </c>
      <c r="E87" s="233">
        <v>4611.88</v>
      </c>
      <c r="F87" s="233">
        <v>0</v>
      </c>
      <c r="G87" s="233">
        <v>4611.88</v>
      </c>
      <c r="H87" s="233">
        <v>0</v>
      </c>
      <c r="I87" s="233">
        <v>4611.88</v>
      </c>
      <c r="J87" s="233">
        <v>0</v>
      </c>
      <c r="K87" s="233">
        <v>4611.88</v>
      </c>
    </row>
    <row r="88" spans="1:11" x14ac:dyDescent="0.2">
      <c r="A88" s="232" t="s">
        <v>173</v>
      </c>
      <c r="B88" s="232" t="s">
        <v>172</v>
      </c>
      <c r="C88" s="233">
        <v>0</v>
      </c>
      <c r="D88" s="233">
        <v>0</v>
      </c>
      <c r="E88" s="233">
        <v>551.20000000000005</v>
      </c>
      <c r="F88" s="233">
        <v>0</v>
      </c>
      <c r="G88" s="233">
        <v>551.20000000000005</v>
      </c>
      <c r="H88" s="233">
        <v>0</v>
      </c>
      <c r="I88" s="233">
        <v>551.20000000000005</v>
      </c>
      <c r="J88" s="233">
        <v>0</v>
      </c>
      <c r="K88" s="233">
        <v>551.20000000000005</v>
      </c>
    </row>
    <row r="89" spans="1:11" x14ac:dyDescent="0.2">
      <c r="A89" s="232" t="s">
        <v>169</v>
      </c>
      <c r="B89" s="232" t="s">
        <v>168</v>
      </c>
      <c r="C89" s="233">
        <v>0</v>
      </c>
      <c r="D89" s="233">
        <v>0</v>
      </c>
      <c r="E89" s="233">
        <v>264.38</v>
      </c>
      <c r="F89" s="233">
        <v>0</v>
      </c>
      <c r="G89" s="233">
        <v>264.38</v>
      </c>
      <c r="H89" s="233">
        <v>0</v>
      </c>
      <c r="I89" s="233">
        <v>264.38</v>
      </c>
      <c r="J89" s="233">
        <v>0</v>
      </c>
      <c r="K89" s="233">
        <v>264.38</v>
      </c>
    </row>
    <row r="90" spans="1:11" x14ac:dyDescent="0.2">
      <c r="A90" s="246" t="s">
        <v>165</v>
      </c>
      <c r="B90" s="246" t="s">
        <v>164</v>
      </c>
      <c r="C90" s="247">
        <v>0</v>
      </c>
      <c r="D90" s="247">
        <v>0</v>
      </c>
      <c r="E90" s="247">
        <v>631.4</v>
      </c>
      <c r="F90" s="247">
        <v>0</v>
      </c>
      <c r="G90" s="247">
        <v>631.4</v>
      </c>
      <c r="H90" s="247">
        <v>0</v>
      </c>
      <c r="I90" s="247">
        <v>631.4</v>
      </c>
      <c r="J90" s="247">
        <v>0</v>
      </c>
      <c r="K90" s="247">
        <v>631.4</v>
      </c>
    </row>
    <row r="91" spans="1:11" x14ac:dyDescent="0.2">
      <c r="A91" s="224" t="s">
        <v>163</v>
      </c>
      <c r="B91" s="224" t="s">
        <v>162</v>
      </c>
      <c r="C91" s="225">
        <v>0</v>
      </c>
      <c r="D91" s="225">
        <v>0</v>
      </c>
      <c r="E91" s="225">
        <v>9.5500000000000007</v>
      </c>
      <c r="F91" s="225">
        <v>0</v>
      </c>
      <c r="G91" s="225">
        <v>9.5500000000000007</v>
      </c>
      <c r="H91" s="225">
        <v>0</v>
      </c>
      <c r="I91" s="225">
        <v>9.5500000000000007</v>
      </c>
      <c r="J91" s="225">
        <v>0</v>
      </c>
      <c r="K91" s="225">
        <v>9.5500000000000007</v>
      </c>
    </row>
    <row r="92" spans="1:11" x14ac:dyDescent="0.2">
      <c r="A92" s="250" t="s">
        <v>1193</v>
      </c>
      <c r="B92" s="250" t="s">
        <v>1194</v>
      </c>
      <c r="C92" s="251">
        <v>0</v>
      </c>
      <c r="D92" s="251">
        <v>0</v>
      </c>
      <c r="E92" s="251">
        <v>36</v>
      </c>
      <c r="F92" s="251">
        <v>0</v>
      </c>
      <c r="G92" s="251">
        <v>36</v>
      </c>
      <c r="H92" s="251">
        <v>0</v>
      </c>
      <c r="I92" s="251">
        <v>36</v>
      </c>
      <c r="J92" s="251">
        <v>0</v>
      </c>
      <c r="K92" s="251">
        <v>36</v>
      </c>
    </row>
    <row r="93" spans="1:11" x14ac:dyDescent="0.2">
      <c r="A93" s="250" t="s">
        <v>148</v>
      </c>
      <c r="B93" s="250" t="s">
        <v>147</v>
      </c>
      <c r="C93" s="251">
        <v>0</v>
      </c>
      <c r="D93" s="251">
        <v>0</v>
      </c>
      <c r="E93" s="251">
        <v>1100.93</v>
      </c>
      <c r="F93" s="251">
        <v>0</v>
      </c>
      <c r="G93" s="251">
        <v>1100.93</v>
      </c>
      <c r="H93" s="251">
        <v>0</v>
      </c>
      <c r="I93" s="251">
        <v>1100.93</v>
      </c>
      <c r="J93" s="251">
        <v>0</v>
      </c>
      <c r="K93" s="251">
        <v>1100.93</v>
      </c>
    </row>
    <row r="94" spans="1:11" x14ac:dyDescent="0.2">
      <c r="A94" s="244" t="s">
        <v>144</v>
      </c>
      <c r="B94" s="244" t="s">
        <v>143</v>
      </c>
      <c r="C94" s="245">
        <v>0</v>
      </c>
      <c r="D94" s="245">
        <v>0</v>
      </c>
      <c r="E94" s="245">
        <v>270.25</v>
      </c>
      <c r="F94" s="245">
        <v>0</v>
      </c>
      <c r="G94" s="245">
        <v>270.25</v>
      </c>
      <c r="H94" s="245">
        <v>0</v>
      </c>
      <c r="I94" s="245">
        <v>270.25</v>
      </c>
      <c r="J94" s="245">
        <v>0</v>
      </c>
      <c r="K94" s="245">
        <v>270.25</v>
      </c>
    </row>
    <row r="95" spans="1:11" x14ac:dyDescent="0.2">
      <c r="A95" s="250" t="s">
        <v>142</v>
      </c>
      <c r="B95" s="250" t="s">
        <v>1174</v>
      </c>
      <c r="C95" s="251">
        <v>0</v>
      </c>
      <c r="D95" s="251">
        <v>0</v>
      </c>
      <c r="E95" s="251">
        <v>25350.03</v>
      </c>
      <c r="F95" s="251">
        <v>0</v>
      </c>
      <c r="G95" s="251">
        <v>25350.03</v>
      </c>
      <c r="H95" s="251">
        <v>0</v>
      </c>
      <c r="I95" s="251">
        <v>25350.03</v>
      </c>
      <c r="J95" s="251">
        <v>0</v>
      </c>
      <c r="K95" s="251">
        <v>25350.03</v>
      </c>
    </row>
    <row r="96" spans="1:11" x14ac:dyDescent="0.2">
      <c r="A96" s="250" t="s">
        <v>136</v>
      </c>
      <c r="B96" s="250" t="s">
        <v>830</v>
      </c>
      <c r="C96" s="251">
        <v>0</v>
      </c>
      <c r="D96" s="251">
        <v>0</v>
      </c>
      <c r="E96" s="251">
        <v>63335.9</v>
      </c>
      <c r="F96" s="251">
        <v>0</v>
      </c>
      <c r="G96" s="251">
        <v>63335.9</v>
      </c>
      <c r="H96" s="251">
        <v>0</v>
      </c>
      <c r="I96" s="251">
        <v>63335.9</v>
      </c>
      <c r="J96" s="251">
        <v>0</v>
      </c>
      <c r="K96" s="251">
        <v>63335.9</v>
      </c>
    </row>
    <row r="97" spans="1:11" ht="14.25" x14ac:dyDescent="0.2">
      <c r="A97" s="561" t="s">
        <v>833</v>
      </c>
      <c r="B97" s="561"/>
      <c r="C97" s="113">
        <v>0</v>
      </c>
      <c r="D97" s="113">
        <v>0</v>
      </c>
      <c r="E97" s="113">
        <v>2071404.03</v>
      </c>
      <c r="F97" s="113">
        <v>0</v>
      </c>
      <c r="G97" s="113">
        <v>2071404.03</v>
      </c>
      <c r="H97" s="113">
        <v>0</v>
      </c>
      <c r="I97" s="113">
        <v>2071404.03</v>
      </c>
      <c r="J97" s="113">
        <v>0</v>
      </c>
      <c r="K97" s="113">
        <v>2071404.03</v>
      </c>
    </row>
    <row r="98" spans="1:11" x14ac:dyDescent="0.2">
      <c r="A98" s="557"/>
      <c r="B98" s="557"/>
      <c r="C98" s="557"/>
      <c r="D98" s="557"/>
      <c r="E98" s="557"/>
      <c r="F98" s="557"/>
      <c r="G98" s="557"/>
      <c r="H98" s="557"/>
      <c r="I98" s="557"/>
      <c r="J98" s="557"/>
      <c r="K98" s="557"/>
    </row>
  </sheetData>
  <sheetProtection selectLockedCells="1" selectUnlockedCells="1"/>
  <mergeCells count="15">
    <mergeCell ref="A97:B97"/>
    <mergeCell ref="A98:K98"/>
    <mergeCell ref="A16:B16"/>
    <mergeCell ref="A17:K17"/>
    <mergeCell ref="A18:K18"/>
    <mergeCell ref="C19:D19"/>
    <mergeCell ref="E19:F19"/>
    <mergeCell ref="G19:H19"/>
    <mergeCell ref="I19:J19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31.08.2019  -   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8"/>
  <sheetViews>
    <sheetView showWhiteSpace="0" zoomScaleNormal="100" zoomScaleSheetLayoutView="82" workbookViewId="0">
      <pane xSplit="2" ySplit="2" topLeftCell="C3" activePane="bottomRight" state="frozen"/>
      <selection activeCell="G8" sqref="G8"/>
      <selection pane="topRight" activeCell="G8" sqref="G8"/>
      <selection pane="bottomLeft" activeCell="G8" sqref="G8"/>
      <selection pane="bottomRight" sqref="A1:XFD1048576"/>
    </sheetView>
  </sheetViews>
  <sheetFormatPr defaultColWidth="11.42578125" defaultRowHeight="12.75" outlineLevelRow="1" x14ac:dyDescent="0.2"/>
  <cols>
    <col min="1" max="1" width="8.5703125" style="24" customWidth="1"/>
    <col min="2" max="2" width="49.85546875" style="2" customWidth="1"/>
    <col min="3" max="3" width="14.42578125" style="10" customWidth="1"/>
    <col min="4" max="4" width="14" style="12" customWidth="1"/>
    <col min="5" max="5" width="8.85546875" style="12" customWidth="1"/>
    <col min="6" max="16384" width="11.42578125" style="43"/>
  </cols>
  <sheetData>
    <row r="1" spans="1:5" ht="34.5" customHeight="1" x14ac:dyDescent="0.2">
      <c r="A1" s="552" t="s">
        <v>752</v>
      </c>
      <c r="B1" s="552"/>
      <c r="C1" s="552"/>
      <c r="D1" s="553"/>
      <c r="E1" s="553"/>
    </row>
    <row r="2" spans="1:5" s="101" customFormat="1" ht="34.5" customHeight="1" x14ac:dyDescent="0.2">
      <c r="A2" s="103" t="s">
        <v>751</v>
      </c>
      <c r="B2" s="102" t="s">
        <v>750</v>
      </c>
      <c r="C2" s="26" t="s">
        <v>117</v>
      </c>
      <c r="D2" s="26" t="s">
        <v>749</v>
      </c>
      <c r="E2" s="32" t="s">
        <v>102</v>
      </c>
    </row>
    <row r="3" spans="1:5" s="96" customFormat="1" ht="13.5" customHeight="1" x14ac:dyDescent="0.2">
      <c r="A3" s="100"/>
      <c r="B3" s="99"/>
      <c r="C3" s="98" t="e">
        <f>#REF!+#REF!-'posebni dio '!#REF!</f>
        <v>#REF!</v>
      </c>
      <c r="D3" s="98"/>
      <c r="E3" s="97">
        <f t="shared" ref="E3:E66" si="0">IF(ISERROR(D3/C3*100),0,D3/C3*100)</f>
        <v>0</v>
      </c>
    </row>
    <row r="4" spans="1:5" ht="30" customHeight="1" x14ac:dyDescent="0.25">
      <c r="A4" s="95" t="s">
        <v>748</v>
      </c>
      <c r="B4" s="40" t="s">
        <v>747</v>
      </c>
      <c r="C4" s="11">
        <f>C5+C83+C153+C227</f>
        <v>11736000.030000001</v>
      </c>
      <c r="D4" s="11"/>
      <c r="E4" s="68">
        <f t="shared" si="0"/>
        <v>0</v>
      </c>
    </row>
    <row r="5" spans="1:5" ht="24" customHeight="1" x14ac:dyDescent="0.25">
      <c r="A5" s="90"/>
      <c r="B5" s="90" t="s">
        <v>77</v>
      </c>
      <c r="C5" s="11">
        <f>C6+C69</f>
        <v>7818997.9100000001</v>
      </c>
      <c r="D5" s="11"/>
      <c r="E5" s="68">
        <f t="shared" si="0"/>
        <v>0</v>
      </c>
    </row>
    <row r="6" spans="1:5" ht="23.25" customHeight="1" x14ac:dyDescent="0.2">
      <c r="A6" s="15">
        <v>100</v>
      </c>
      <c r="B6" s="14" t="s">
        <v>448</v>
      </c>
      <c r="C6" s="11">
        <f>C8+C52+C61</f>
        <v>7393038.9100000001</v>
      </c>
      <c r="D6" s="11"/>
      <c r="E6" s="68">
        <f t="shared" si="0"/>
        <v>0</v>
      </c>
    </row>
    <row r="7" spans="1:5" x14ac:dyDescent="0.2">
      <c r="D7" s="10"/>
      <c r="E7" s="68">
        <f t="shared" si="0"/>
        <v>0</v>
      </c>
    </row>
    <row r="8" spans="1:5" ht="12.75" customHeight="1" x14ac:dyDescent="0.2">
      <c r="A8" s="76" t="s">
        <v>642</v>
      </c>
      <c r="B8" s="5" t="s">
        <v>446</v>
      </c>
      <c r="C8" s="11">
        <f>C9</f>
        <v>7256788.9100000001</v>
      </c>
      <c r="D8" s="11"/>
      <c r="E8" s="68">
        <f t="shared" si="0"/>
        <v>0</v>
      </c>
    </row>
    <row r="9" spans="1:5" s="77" customFormat="1" ht="14.25" customHeight="1" x14ac:dyDescent="0.2">
      <c r="A9" s="76">
        <v>3</v>
      </c>
      <c r="B9" s="83" t="s">
        <v>68</v>
      </c>
      <c r="C9" s="11">
        <f>C10+C19+C43+C48</f>
        <v>7256788.9100000001</v>
      </c>
      <c r="D9" s="11"/>
      <c r="E9" s="68">
        <f t="shared" si="0"/>
        <v>0</v>
      </c>
    </row>
    <row r="10" spans="1:5" s="77" customFormat="1" ht="14.25" customHeight="1" x14ac:dyDescent="0.2">
      <c r="A10" s="76">
        <v>31</v>
      </c>
      <c r="B10" s="69" t="s">
        <v>44</v>
      </c>
      <c r="C10" s="11">
        <f>C11+C13+C15</f>
        <v>2833262.52</v>
      </c>
      <c r="D10" s="11"/>
      <c r="E10" s="68">
        <f t="shared" si="0"/>
        <v>0</v>
      </c>
    </row>
    <row r="11" spans="1:5" s="77" customFormat="1" ht="14.25" customHeight="1" x14ac:dyDescent="0.2">
      <c r="A11" s="76">
        <v>311</v>
      </c>
      <c r="B11" s="69" t="s">
        <v>445</v>
      </c>
      <c r="C11" s="11">
        <f>C12</f>
        <v>2286089.52</v>
      </c>
      <c r="D11" s="11"/>
      <c r="E11" s="68">
        <f t="shared" si="0"/>
        <v>0</v>
      </c>
    </row>
    <row r="12" spans="1:5" s="86" customFormat="1" ht="14.25" customHeight="1" x14ac:dyDescent="0.2">
      <c r="A12" s="25">
        <v>3111</v>
      </c>
      <c r="B12" s="25" t="s">
        <v>45</v>
      </c>
      <c r="C12" s="10">
        <v>2286089.52</v>
      </c>
      <c r="D12" s="20">
        <v>1984907.91</v>
      </c>
      <c r="E12" s="65">
        <f t="shared" si="0"/>
        <v>86.825467359650901</v>
      </c>
    </row>
    <row r="13" spans="1:5" s="86" customFormat="1" ht="14.25" hidden="1" customHeight="1" outlineLevel="1" x14ac:dyDescent="0.2">
      <c r="A13" s="57" t="s">
        <v>444</v>
      </c>
      <c r="B13" s="57" t="s">
        <v>443</v>
      </c>
      <c r="C13" s="56">
        <f>C14</f>
        <v>88209</v>
      </c>
      <c r="D13" s="55"/>
      <c r="E13" s="54">
        <f t="shared" si="0"/>
        <v>0</v>
      </c>
    </row>
    <row r="14" spans="1:5" s="86" customFormat="1" ht="14.25" hidden="1" customHeight="1" outlineLevel="1" x14ac:dyDescent="0.2">
      <c r="A14" s="57" t="s">
        <v>442</v>
      </c>
      <c r="B14" s="57" t="s">
        <v>441</v>
      </c>
      <c r="C14" s="56">
        <v>88209</v>
      </c>
      <c r="D14" s="55"/>
      <c r="E14" s="54">
        <f t="shared" si="0"/>
        <v>0</v>
      </c>
    </row>
    <row r="15" spans="1:5" s="86" customFormat="1" ht="14.25" hidden="1" customHeight="1" outlineLevel="1" x14ac:dyDescent="0.2">
      <c r="A15" s="57" t="s">
        <v>440</v>
      </c>
      <c r="B15" s="57" t="s">
        <v>439</v>
      </c>
      <c r="C15" s="56">
        <f>C17+C18</f>
        <v>458964</v>
      </c>
      <c r="D15" s="55"/>
      <c r="E15" s="54">
        <f t="shared" si="0"/>
        <v>0</v>
      </c>
    </row>
    <row r="16" spans="1:5" s="86" customFormat="1" ht="14.25" hidden="1" customHeight="1" outlineLevel="1" x14ac:dyDescent="0.2">
      <c r="A16" s="57" t="s">
        <v>438</v>
      </c>
      <c r="B16" s="57" t="s">
        <v>437</v>
      </c>
      <c r="C16" s="56">
        <v>0</v>
      </c>
      <c r="D16" s="55"/>
      <c r="E16" s="54">
        <f t="shared" si="0"/>
        <v>0</v>
      </c>
    </row>
    <row r="17" spans="1:5" s="86" customFormat="1" ht="14.25" hidden="1" customHeight="1" outlineLevel="1" x14ac:dyDescent="0.2">
      <c r="A17" s="57" t="s">
        <v>436</v>
      </c>
      <c r="B17" s="57" t="s">
        <v>435</v>
      </c>
      <c r="C17" s="56">
        <v>402534</v>
      </c>
      <c r="D17" s="55"/>
      <c r="E17" s="54">
        <f t="shared" si="0"/>
        <v>0</v>
      </c>
    </row>
    <row r="18" spans="1:5" s="86" customFormat="1" ht="14.25" hidden="1" customHeight="1" outlineLevel="1" x14ac:dyDescent="0.2">
      <c r="A18" s="57" t="s">
        <v>434</v>
      </c>
      <c r="B18" s="57" t="s">
        <v>433</v>
      </c>
      <c r="C18" s="56">
        <v>56430</v>
      </c>
      <c r="D18" s="55"/>
      <c r="E18" s="54">
        <f t="shared" si="0"/>
        <v>0</v>
      </c>
    </row>
    <row r="19" spans="1:5" s="86" customFormat="1" ht="14.25" hidden="1" customHeight="1" outlineLevel="1" x14ac:dyDescent="0.2">
      <c r="A19" s="57" t="s">
        <v>432</v>
      </c>
      <c r="B19" s="57" t="s">
        <v>431</v>
      </c>
      <c r="C19" s="56">
        <f>C20+C24+C28+C37</f>
        <v>1772425.9900000002</v>
      </c>
      <c r="D19" s="55"/>
      <c r="E19" s="54">
        <f t="shared" si="0"/>
        <v>0</v>
      </c>
    </row>
    <row r="20" spans="1:5" s="86" customFormat="1" ht="14.25" hidden="1" customHeight="1" outlineLevel="1" x14ac:dyDescent="0.2">
      <c r="A20" s="57" t="s">
        <v>430</v>
      </c>
      <c r="B20" s="57" t="s">
        <v>429</v>
      </c>
      <c r="C20" s="56">
        <f>C21+C22+C23</f>
        <v>273009.78000000003</v>
      </c>
      <c r="D20" s="55"/>
      <c r="E20" s="54">
        <f t="shared" si="0"/>
        <v>0</v>
      </c>
    </row>
    <row r="21" spans="1:5" s="86" customFormat="1" ht="14.25" hidden="1" customHeight="1" outlineLevel="1" x14ac:dyDescent="0.2">
      <c r="A21" s="57" t="s">
        <v>428</v>
      </c>
      <c r="B21" s="57" t="s">
        <v>427</v>
      </c>
      <c r="C21" s="56">
        <v>151107.83000000002</v>
      </c>
      <c r="D21" s="55"/>
      <c r="E21" s="54">
        <f t="shared" si="0"/>
        <v>0</v>
      </c>
    </row>
    <row r="22" spans="1:5" s="86" customFormat="1" ht="14.25" hidden="1" customHeight="1" outlineLevel="1" x14ac:dyDescent="0.2">
      <c r="A22" s="57" t="s">
        <v>426</v>
      </c>
      <c r="B22" s="57" t="s">
        <v>425</v>
      </c>
      <c r="C22" s="56">
        <v>72937.149999999994</v>
      </c>
      <c r="D22" s="55"/>
      <c r="E22" s="54">
        <f t="shared" si="0"/>
        <v>0</v>
      </c>
    </row>
    <row r="23" spans="1:5" s="86" customFormat="1" ht="14.25" hidden="1" customHeight="1" outlineLevel="1" x14ac:dyDescent="0.2">
      <c r="A23" s="57" t="s">
        <v>424</v>
      </c>
      <c r="B23" s="57" t="s">
        <v>423</v>
      </c>
      <c r="C23" s="56">
        <v>48964.800000000003</v>
      </c>
      <c r="D23" s="55"/>
      <c r="E23" s="54">
        <f t="shared" si="0"/>
        <v>0</v>
      </c>
    </row>
    <row r="24" spans="1:5" s="86" customFormat="1" ht="14.25" hidden="1" customHeight="1" outlineLevel="1" x14ac:dyDescent="0.2">
      <c r="A24" s="57" t="s">
        <v>422</v>
      </c>
      <c r="B24" s="57" t="s">
        <v>421</v>
      </c>
      <c r="C24" s="56">
        <f>C25+C26+C27</f>
        <v>180381.45</v>
      </c>
      <c r="D24" s="55"/>
      <c r="E24" s="54">
        <f t="shared" si="0"/>
        <v>0</v>
      </c>
    </row>
    <row r="25" spans="1:5" s="86" customFormat="1" ht="14.25" hidden="1" customHeight="1" outlineLevel="1" x14ac:dyDescent="0.2">
      <c r="A25" s="57" t="s">
        <v>420</v>
      </c>
      <c r="B25" s="57" t="s">
        <v>419</v>
      </c>
      <c r="C25" s="56">
        <v>73811.199999999997</v>
      </c>
      <c r="D25" s="55"/>
      <c r="E25" s="54">
        <f t="shared" si="0"/>
        <v>0</v>
      </c>
    </row>
    <row r="26" spans="1:5" s="86" customFormat="1" ht="14.25" hidden="1" customHeight="1" outlineLevel="1" x14ac:dyDescent="0.2">
      <c r="A26" s="57" t="s">
        <v>418</v>
      </c>
      <c r="B26" s="57" t="s">
        <v>417</v>
      </c>
      <c r="C26" s="56">
        <f>191268.75-100000</f>
        <v>91268.75</v>
      </c>
      <c r="D26" s="55"/>
      <c r="E26" s="54">
        <f t="shared" si="0"/>
        <v>0</v>
      </c>
    </row>
    <row r="27" spans="1:5" s="86" customFormat="1" ht="14.25" hidden="1" customHeight="1" outlineLevel="1" x14ac:dyDescent="0.2">
      <c r="A27" s="57" t="s">
        <v>416</v>
      </c>
      <c r="B27" s="57" t="s">
        <v>415</v>
      </c>
      <c r="C27" s="56">
        <v>15301.5</v>
      </c>
      <c r="D27" s="55"/>
      <c r="E27" s="54">
        <f t="shared" si="0"/>
        <v>0</v>
      </c>
    </row>
    <row r="28" spans="1:5" s="86" customFormat="1" ht="14.25" hidden="1" customHeight="1" outlineLevel="1" x14ac:dyDescent="0.2">
      <c r="A28" s="57" t="s">
        <v>414</v>
      </c>
      <c r="B28" s="57" t="s">
        <v>413</v>
      </c>
      <c r="C28" s="56">
        <f>C29+C30+C31+C32+C33+C34+C35+C36</f>
        <v>987890.02500000002</v>
      </c>
      <c r="D28" s="55"/>
      <c r="E28" s="54">
        <f t="shared" si="0"/>
        <v>0</v>
      </c>
    </row>
    <row r="29" spans="1:5" s="86" customFormat="1" ht="14.25" hidden="1" customHeight="1" outlineLevel="1" x14ac:dyDescent="0.2">
      <c r="A29" s="57" t="s">
        <v>412</v>
      </c>
      <c r="B29" s="57" t="s">
        <v>411</v>
      </c>
      <c r="C29" s="56">
        <v>99459.75</v>
      </c>
      <c r="D29" s="55"/>
      <c r="E29" s="54">
        <f t="shared" si="0"/>
        <v>0</v>
      </c>
    </row>
    <row r="30" spans="1:5" s="86" customFormat="1" ht="14.25" hidden="1" customHeight="1" outlineLevel="1" x14ac:dyDescent="0.2">
      <c r="A30" s="57" t="s">
        <v>410</v>
      </c>
      <c r="B30" s="57" t="s">
        <v>409</v>
      </c>
      <c r="C30" s="56">
        <v>45904.5</v>
      </c>
      <c r="D30" s="55"/>
      <c r="E30" s="54">
        <f t="shared" si="0"/>
        <v>0</v>
      </c>
    </row>
    <row r="31" spans="1:5" s="86" customFormat="1" ht="14.25" hidden="1" customHeight="1" outlineLevel="1" x14ac:dyDescent="0.2">
      <c r="A31" s="57" t="s">
        <v>408</v>
      </c>
      <c r="B31" s="57" t="s">
        <v>407</v>
      </c>
      <c r="C31" s="56">
        <v>30603</v>
      </c>
      <c r="D31" s="55"/>
      <c r="E31" s="54">
        <f t="shared" si="0"/>
        <v>0</v>
      </c>
    </row>
    <row r="32" spans="1:5" s="77" customFormat="1" ht="14.25" customHeight="1" collapsed="1" x14ac:dyDescent="0.2">
      <c r="A32" s="69">
        <v>312</v>
      </c>
      <c r="B32" s="76" t="s">
        <v>46</v>
      </c>
      <c r="C32" s="19">
        <f>316231-100000</f>
        <v>216231</v>
      </c>
      <c r="D32" s="19"/>
      <c r="E32" s="68">
        <f t="shared" si="0"/>
        <v>0</v>
      </c>
    </row>
    <row r="33" spans="1:5" s="86" customFormat="1" ht="14.25" customHeight="1" x14ac:dyDescent="0.2">
      <c r="A33" s="25">
        <v>3121</v>
      </c>
      <c r="B33" s="25" t="s">
        <v>46</v>
      </c>
      <c r="C33" s="10">
        <v>63753.75</v>
      </c>
      <c r="D33" s="20">
        <v>45712.63</v>
      </c>
      <c r="E33" s="65">
        <f t="shared" si="0"/>
        <v>71.701868517538188</v>
      </c>
    </row>
    <row r="34" spans="1:5" s="86" customFormat="1" ht="14.25" hidden="1" customHeight="1" outlineLevel="1" x14ac:dyDescent="0.2">
      <c r="A34" s="66" t="s">
        <v>406</v>
      </c>
      <c r="B34" s="57" t="s">
        <v>397</v>
      </c>
      <c r="C34" s="56">
        <f>285104.025-100000</f>
        <v>185104.02500000002</v>
      </c>
      <c r="D34" s="55"/>
      <c r="E34" s="54">
        <f t="shared" si="0"/>
        <v>0</v>
      </c>
    </row>
    <row r="35" spans="1:5" s="86" customFormat="1" ht="14.25" hidden="1" customHeight="1" outlineLevel="1" x14ac:dyDescent="0.2">
      <c r="A35" s="66" t="s">
        <v>405</v>
      </c>
      <c r="B35" s="57" t="s">
        <v>393</v>
      </c>
      <c r="C35" s="56">
        <v>193819</v>
      </c>
      <c r="D35" s="55"/>
      <c r="E35" s="54">
        <f t="shared" si="0"/>
        <v>0</v>
      </c>
    </row>
    <row r="36" spans="1:5" s="86" customFormat="1" ht="14.25" hidden="1" customHeight="1" outlineLevel="1" x14ac:dyDescent="0.2">
      <c r="A36" s="57" t="s">
        <v>404</v>
      </c>
      <c r="B36" s="57" t="s">
        <v>403</v>
      </c>
      <c r="C36" s="56">
        <v>153015</v>
      </c>
      <c r="D36" s="55"/>
      <c r="E36" s="54">
        <f t="shared" si="0"/>
        <v>0</v>
      </c>
    </row>
    <row r="37" spans="1:5" s="86" customFormat="1" ht="14.25" hidden="1" customHeight="1" outlineLevel="1" x14ac:dyDescent="0.2">
      <c r="A37" s="66" t="s">
        <v>402</v>
      </c>
      <c r="B37" s="57" t="s">
        <v>401</v>
      </c>
      <c r="C37" s="56">
        <f>C38+C39+C40+C41+C42</f>
        <v>331144.73499999999</v>
      </c>
      <c r="D37" s="55"/>
      <c r="E37" s="54">
        <f t="shared" si="0"/>
        <v>0</v>
      </c>
    </row>
    <row r="38" spans="1:5" s="86" customFormat="1" ht="14.25" hidden="1" customHeight="1" outlineLevel="1" x14ac:dyDescent="0.2">
      <c r="A38" s="66" t="s">
        <v>400</v>
      </c>
      <c r="B38" s="57" t="s">
        <v>399</v>
      </c>
      <c r="C38" s="56">
        <v>11009</v>
      </c>
      <c r="D38" s="55"/>
      <c r="E38" s="54">
        <f t="shared" si="0"/>
        <v>0</v>
      </c>
    </row>
    <row r="39" spans="1:5" s="86" customFormat="1" ht="14.25" hidden="1" customHeight="1" outlineLevel="1" x14ac:dyDescent="0.2">
      <c r="A39" s="66" t="s">
        <v>398</v>
      </c>
      <c r="B39" s="57" t="s">
        <v>397</v>
      </c>
      <c r="C39" s="56">
        <v>38253.75</v>
      </c>
      <c r="D39" s="55"/>
      <c r="E39" s="54">
        <f t="shared" si="0"/>
        <v>0</v>
      </c>
    </row>
    <row r="40" spans="1:5" s="86" customFormat="1" ht="14.25" hidden="1" customHeight="1" outlineLevel="1" x14ac:dyDescent="0.2">
      <c r="A40" s="66" t="s">
        <v>396</v>
      </c>
      <c r="B40" s="57" t="s">
        <v>395</v>
      </c>
      <c r="C40" s="56">
        <f>295675.985-90000</f>
        <v>205675.98499999999</v>
      </c>
      <c r="D40" s="55"/>
      <c r="E40" s="54">
        <f t="shared" si="0"/>
        <v>0</v>
      </c>
    </row>
    <row r="41" spans="1:5" s="86" customFormat="1" ht="14.25" hidden="1" customHeight="1" outlineLevel="1" x14ac:dyDescent="0.2">
      <c r="A41" s="57" t="s">
        <v>394</v>
      </c>
      <c r="B41" s="57" t="s">
        <v>393</v>
      </c>
      <c r="C41" s="56">
        <v>61206</v>
      </c>
      <c r="D41" s="55"/>
      <c r="E41" s="54">
        <f t="shared" si="0"/>
        <v>0</v>
      </c>
    </row>
    <row r="42" spans="1:5" s="86" customFormat="1" ht="14.25" hidden="1" customHeight="1" outlineLevel="1" x14ac:dyDescent="0.2">
      <c r="A42" s="57" t="s">
        <v>392</v>
      </c>
      <c r="B42" s="57" t="s">
        <v>391</v>
      </c>
      <c r="C42" s="56">
        <v>15000</v>
      </c>
      <c r="D42" s="55"/>
      <c r="E42" s="54">
        <f t="shared" si="0"/>
        <v>0</v>
      </c>
    </row>
    <row r="43" spans="1:5" s="86" customFormat="1" ht="14.25" hidden="1" customHeight="1" outlineLevel="1" x14ac:dyDescent="0.2">
      <c r="A43" s="57" t="s">
        <v>390</v>
      </c>
      <c r="B43" s="57" t="s">
        <v>389</v>
      </c>
      <c r="C43" s="56">
        <f>C44</f>
        <v>69913.399999999994</v>
      </c>
      <c r="D43" s="55"/>
      <c r="E43" s="54">
        <f t="shared" si="0"/>
        <v>0</v>
      </c>
    </row>
    <row r="44" spans="1:5" s="86" customFormat="1" ht="14.25" hidden="1" customHeight="1" outlineLevel="1" x14ac:dyDescent="0.2">
      <c r="A44" s="57" t="s">
        <v>388</v>
      </c>
      <c r="B44" s="57" t="s">
        <v>387</v>
      </c>
      <c r="C44" s="56">
        <f>C45+C47+C46</f>
        <v>69913.399999999994</v>
      </c>
      <c r="D44" s="55"/>
      <c r="E44" s="54">
        <f t="shared" si="0"/>
        <v>0</v>
      </c>
    </row>
    <row r="45" spans="1:5" s="86" customFormat="1" ht="14.25" hidden="1" customHeight="1" outlineLevel="1" x14ac:dyDescent="0.2">
      <c r="A45" s="57" t="s">
        <v>386</v>
      </c>
      <c r="B45" s="57" t="s">
        <v>385</v>
      </c>
      <c r="C45" s="56">
        <v>47108.4</v>
      </c>
      <c r="D45" s="55"/>
      <c r="E45" s="54">
        <f t="shared" si="0"/>
        <v>0</v>
      </c>
    </row>
    <row r="46" spans="1:5" s="86" customFormat="1" ht="14.25" hidden="1" customHeight="1" outlineLevel="1" x14ac:dyDescent="0.2">
      <c r="A46" s="57" t="s">
        <v>384</v>
      </c>
      <c r="B46" s="57" t="s">
        <v>383</v>
      </c>
      <c r="C46" s="56">
        <v>9152</v>
      </c>
      <c r="D46" s="55"/>
      <c r="E46" s="54">
        <f t="shared" si="0"/>
        <v>0</v>
      </c>
    </row>
    <row r="47" spans="1:5" s="86" customFormat="1" ht="14.25" hidden="1" customHeight="1" outlineLevel="1" x14ac:dyDescent="0.2">
      <c r="A47" s="57" t="s">
        <v>382</v>
      </c>
      <c r="B47" s="57" t="s">
        <v>381</v>
      </c>
      <c r="C47" s="56">
        <v>13653</v>
      </c>
      <c r="D47" s="55"/>
      <c r="E47" s="54">
        <f t="shared" si="0"/>
        <v>0</v>
      </c>
    </row>
    <row r="48" spans="1:5" s="86" customFormat="1" ht="14.25" hidden="1" customHeight="1" outlineLevel="1" x14ac:dyDescent="0.2">
      <c r="A48" s="57" t="s">
        <v>380</v>
      </c>
      <c r="B48" s="57" t="s">
        <v>379</v>
      </c>
      <c r="C48" s="56">
        <f>C49</f>
        <v>2581187</v>
      </c>
      <c r="D48" s="55"/>
      <c r="E48" s="54">
        <f t="shared" si="0"/>
        <v>0</v>
      </c>
    </row>
    <row r="49" spans="1:5" s="86" customFormat="1" ht="14.25" hidden="1" customHeight="1" outlineLevel="1" x14ac:dyDescent="0.2">
      <c r="A49" s="66"/>
      <c r="B49" s="57"/>
      <c r="C49" s="56">
        <f>C50</f>
        <v>2581187</v>
      </c>
      <c r="D49" s="55"/>
      <c r="E49" s="54">
        <f t="shared" si="0"/>
        <v>0</v>
      </c>
    </row>
    <row r="50" spans="1:5" s="77" customFormat="1" ht="14.25" customHeight="1" collapsed="1" x14ac:dyDescent="0.2">
      <c r="A50" s="69">
        <v>313</v>
      </c>
      <c r="B50" s="76" t="s">
        <v>47</v>
      </c>
      <c r="C50" s="19">
        <f>2435000+146187</f>
        <v>2581187</v>
      </c>
      <c r="D50" s="19"/>
      <c r="E50" s="68">
        <f t="shared" si="0"/>
        <v>0</v>
      </c>
    </row>
    <row r="51" spans="1:5" s="77" customFormat="1" ht="14.25" customHeight="1" x14ac:dyDescent="0.2">
      <c r="A51" s="81">
        <v>3131</v>
      </c>
      <c r="B51" s="81" t="s">
        <v>113</v>
      </c>
      <c r="C51" s="10"/>
      <c r="D51" s="20"/>
      <c r="E51" s="65">
        <f t="shared" si="0"/>
        <v>0</v>
      </c>
    </row>
    <row r="52" spans="1:5" s="77" customFormat="1" ht="14.25" hidden="1" customHeight="1" outlineLevel="1" x14ac:dyDescent="0.2">
      <c r="A52" s="57" t="s">
        <v>378</v>
      </c>
      <c r="B52" s="57" t="s">
        <v>377</v>
      </c>
      <c r="C52" s="56">
        <f>C53</f>
        <v>56250</v>
      </c>
      <c r="D52" s="55"/>
      <c r="E52" s="54">
        <f t="shared" si="0"/>
        <v>0</v>
      </c>
    </row>
    <row r="53" spans="1:5" s="77" customFormat="1" ht="14.25" hidden="1" customHeight="1" outlineLevel="1" x14ac:dyDescent="0.2">
      <c r="A53" s="57" t="s">
        <v>376</v>
      </c>
      <c r="B53" s="57" t="s">
        <v>375</v>
      </c>
      <c r="C53" s="56">
        <f>C54</f>
        <v>56250</v>
      </c>
      <c r="D53" s="55"/>
      <c r="E53" s="54">
        <f t="shared" si="0"/>
        <v>0</v>
      </c>
    </row>
    <row r="54" spans="1:5" s="77" customFormat="1" ht="14.25" hidden="1" customHeight="1" outlineLevel="1" x14ac:dyDescent="0.2">
      <c r="A54" s="57" t="s">
        <v>374</v>
      </c>
      <c r="B54" s="57" t="s">
        <v>373</v>
      </c>
      <c r="C54" s="56">
        <f>C55</f>
        <v>56250</v>
      </c>
      <c r="D54" s="55"/>
      <c r="E54" s="54">
        <f t="shared" si="0"/>
        <v>0</v>
      </c>
    </row>
    <row r="55" spans="1:5" ht="14.25" customHeight="1" collapsed="1" x14ac:dyDescent="0.2">
      <c r="A55" s="25">
        <v>3132</v>
      </c>
      <c r="B55" s="25" t="s">
        <v>82</v>
      </c>
      <c r="C55" s="10">
        <f>C56+C57+C58</f>
        <v>56250</v>
      </c>
      <c r="D55" s="20"/>
      <c r="E55" s="65">
        <f t="shared" si="0"/>
        <v>0</v>
      </c>
    </row>
    <row r="56" spans="1:5" ht="14.25" hidden="1" customHeight="1" outlineLevel="1" x14ac:dyDescent="0.2">
      <c r="A56" s="57" t="s">
        <v>372</v>
      </c>
      <c r="B56" s="57" t="s">
        <v>371</v>
      </c>
      <c r="C56" s="56">
        <f>26250-5000</f>
        <v>21250</v>
      </c>
      <c r="D56" s="55"/>
      <c r="E56" s="54">
        <f t="shared" si="0"/>
        <v>0</v>
      </c>
    </row>
    <row r="57" spans="1:5" ht="14.25" hidden="1" customHeight="1" outlineLevel="1" x14ac:dyDescent="0.2">
      <c r="A57" s="57" t="s">
        <v>370</v>
      </c>
      <c r="B57" s="57" t="s">
        <v>369</v>
      </c>
      <c r="C57" s="56">
        <v>15000</v>
      </c>
      <c r="D57" s="55"/>
      <c r="E57" s="54">
        <f t="shared" si="0"/>
        <v>0</v>
      </c>
    </row>
    <row r="58" spans="1:5" ht="14.25" hidden="1" customHeight="1" outlineLevel="1" x14ac:dyDescent="0.2">
      <c r="A58" s="57" t="s">
        <v>368</v>
      </c>
      <c r="B58" s="57" t="s">
        <v>367</v>
      </c>
      <c r="C58" s="56">
        <f>15000+5000</f>
        <v>20000</v>
      </c>
      <c r="D58" s="55"/>
      <c r="E58" s="54">
        <f t="shared" si="0"/>
        <v>0</v>
      </c>
    </row>
    <row r="59" spans="1:5" ht="14.25" customHeight="1" collapsed="1" x14ac:dyDescent="0.2">
      <c r="A59" s="25">
        <v>3133</v>
      </c>
      <c r="B59" s="25" t="s">
        <v>83</v>
      </c>
      <c r="D59" s="20"/>
      <c r="E59" s="65">
        <f t="shared" si="0"/>
        <v>0</v>
      </c>
    </row>
    <row r="60" spans="1:5" ht="14.25" hidden="1" customHeight="1" outlineLevel="1" x14ac:dyDescent="0.2">
      <c r="A60" s="57" t="s">
        <v>366</v>
      </c>
      <c r="B60" s="57" t="s">
        <v>365</v>
      </c>
      <c r="C60" s="56">
        <f>C61</f>
        <v>80000</v>
      </c>
      <c r="D60" s="55"/>
      <c r="E60" s="54">
        <f t="shared" si="0"/>
        <v>0</v>
      </c>
    </row>
    <row r="61" spans="1:5" s="77" customFormat="1" ht="14.25" customHeight="1" collapsed="1" x14ac:dyDescent="0.2">
      <c r="A61" s="69">
        <v>32</v>
      </c>
      <c r="B61" s="16" t="s">
        <v>1</v>
      </c>
      <c r="C61" s="19">
        <f>C65+C62</f>
        <v>80000</v>
      </c>
      <c r="D61" s="19"/>
      <c r="E61" s="68">
        <f t="shared" si="0"/>
        <v>0</v>
      </c>
    </row>
    <row r="62" spans="1:5" s="77" customFormat="1" ht="14.25" customHeight="1" x14ac:dyDescent="0.2">
      <c r="A62" s="69">
        <v>321</v>
      </c>
      <c r="B62" s="16" t="s">
        <v>5</v>
      </c>
      <c r="C62" s="19">
        <f>C63</f>
        <v>5000</v>
      </c>
      <c r="D62" s="19"/>
      <c r="E62" s="68">
        <f t="shared" si="0"/>
        <v>0</v>
      </c>
    </row>
    <row r="63" spans="1:5" s="86" customFormat="1" ht="14.25" customHeight="1" x14ac:dyDescent="0.2">
      <c r="A63" s="25">
        <v>3211</v>
      </c>
      <c r="B63" s="28" t="s">
        <v>48</v>
      </c>
      <c r="C63" s="20">
        <f>C64</f>
        <v>5000</v>
      </c>
      <c r="D63" s="20"/>
      <c r="E63" s="65">
        <f t="shared" si="0"/>
        <v>0</v>
      </c>
    </row>
    <row r="64" spans="1:5" s="86" customFormat="1" ht="14.25" hidden="1" customHeight="1" outlineLevel="1" x14ac:dyDescent="0.2">
      <c r="A64" s="57" t="s">
        <v>364</v>
      </c>
      <c r="B64" s="57" t="s">
        <v>363</v>
      </c>
      <c r="C64" s="56">
        <v>5000</v>
      </c>
      <c r="D64" s="55"/>
      <c r="E64" s="54">
        <f t="shared" si="0"/>
        <v>0</v>
      </c>
    </row>
    <row r="65" spans="1:5" s="86" customFormat="1" ht="14.25" hidden="1" customHeight="1" outlineLevel="1" x14ac:dyDescent="0.2">
      <c r="A65" s="57" t="s">
        <v>362</v>
      </c>
      <c r="B65" s="57" t="s">
        <v>361</v>
      </c>
      <c r="C65" s="56">
        <f>C66</f>
        <v>75000</v>
      </c>
      <c r="D65" s="55"/>
      <c r="E65" s="54">
        <f t="shared" si="0"/>
        <v>0</v>
      </c>
    </row>
    <row r="66" spans="1:5" s="86" customFormat="1" ht="14.25" hidden="1" customHeight="1" outlineLevel="1" x14ac:dyDescent="0.2">
      <c r="A66" s="57" t="s">
        <v>360</v>
      </c>
      <c r="B66" s="57" t="s">
        <v>359</v>
      </c>
      <c r="C66" s="56">
        <f>C67</f>
        <v>75000</v>
      </c>
      <c r="D66" s="55"/>
      <c r="E66" s="54">
        <f t="shared" si="0"/>
        <v>0</v>
      </c>
    </row>
    <row r="67" spans="1:5" s="86" customFormat="1" ht="14.25" hidden="1" customHeight="1" outlineLevel="1" x14ac:dyDescent="0.2">
      <c r="A67" s="57" t="s">
        <v>358</v>
      </c>
      <c r="B67" s="57" t="s">
        <v>357</v>
      </c>
      <c r="C67" s="56">
        <v>75000</v>
      </c>
      <c r="D67" s="55"/>
      <c r="E67" s="54">
        <f t="shared" ref="E67:E130" si="1">IF(ISERROR(D67/C67*100),0,D67/C67*100)</f>
        <v>0</v>
      </c>
    </row>
    <row r="68" spans="1:5" s="86" customFormat="1" ht="14.25" hidden="1" customHeight="1" outlineLevel="1" x14ac:dyDescent="0.2">
      <c r="A68" s="57" t="s">
        <v>356</v>
      </c>
      <c r="B68" s="57" t="s">
        <v>355</v>
      </c>
      <c r="C68" s="56"/>
      <c r="D68" s="55"/>
      <c r="E68" s="54">
        <f t="shared" si="1"/>
        <v>0</v>
      </c>
    </row>
    <row r="69" spans="1:5" s="86" customFormat="1" ht="14.25" hidden="1" customHeight="1" outlineLevel="1" x14ac:dyDescent="0.2">
      <c r="A69" s="57" t="s">
        <v>354</v>
      </c>
      <c r="B69" s="57" t="s">
        <v>353</v>
      </c>
      <c r="C69" s="56">
        <f>C71</f>
        <v>425959</v>
      </c>
      <c r="D69" s="55"/>
      <c r="E69" s="54">
        <f t="shared" si="1"/>
        <v>0</v>
      </c>
    </row>
    <row r="70" spans="1:5" s="86" customFormat="1" ht="14.25" hidden="1" customHeight="1" outlineLevel="1" x14ac:dyDescent="0.2">
      <c r="A70" s="57" t="s">
        <v>352</v>
      </c>
      <c r="B70" s="57" t="s">
        <v>351</v>
      </c>
      <c r="C70" s="56"/>
      <c r="D70" s="55"/>
      <c r="E70" s="54">
        <f t="shared" si="1"/>
        <v>0</v>
      </c>
    </row>
    <row r="71" spans="1:5" s="86" customFormat="1" ht="14.25" hidden="1" customHeight="1" outlineLevel="1" x14ac:dyDescent="0.2">
      <c r="A71" s="57" t="s">
        <v>350</v>
      </c>
      <c r="B71" s="57" t="s">
        <v>349</v>
      </c>
      <c r="C71" s="56">
        <f>C72</f>
        <v>425959</v>
      </c>
      <c r="D71" s="55"/>
      <c r="E71" s="54">
        <f t="shared" si="1"/>
        <v>0</v>
      </c>
    </row>
    <row r="72" spans="1:5" s="86" customFormat="1" ht="14.25" hidden="1" customHeight="1" outlineLevel="1" x14ac:dyDescent="0.2">
      <c r="A72" s="57" t="s">
        <v>348</v>
      </c>
      <c r="B72" s="57" t="s">
        <v>347</v>
      </c>
      <c r="C72" s="56">
        <f>C73+C78</f>
        <v>425959</v>
      </c>
      <c r="D72" s="55"/>
      <c r="E72" s="54">
        <f t="shared" si="1"/>
        <v>0</v>
      </c>
    </row>
    <row r="73" spans="1:5" s="86" customFormat="1" ht="14.25" hidden="1" customHeight="1" outlineLevel="1" x14ac:dyDescent="0.2">
      <c r="A73" s="57" t="s">
        <v>346</v>
      </c>
      <c r="B73" s="57" t="s">
        <v>345</v>
      </c>
      <c r="C73" s="56">
        <f>C74+C76</f>
        <v>425959</v>
      </c>
      <c r="D73" s="55"/>
      <c r="E73" s="54">
        <f t="shared" si="1"/>
        <v>0</v>
      </c>
    </row>
    <row r="74" spans="1:5" s="86" customFormat="1" ht="14.25" hidden="1" customHeight="1" outlineLevel="1" x14ac:dyDescent="0.2">
      <c r="A74" s="57" t="s">
        <v>344</v>
      </c>
      <c r="B74" s="57" t="s">
        <v>343</v>
      </c>
      <c r="C74" s="56">
        <f>C75</f>
        <v>425959</v>
      </c>
      <c r="D74" s="55"/>
      <c r="E74" s="54">
        <f t="shared" si="1"/>
        <v>0</v>
      </c>
    </row>
    <row r="75" spans="1:5" s="86" customFormat="1" ht="14.25" hidden="1" customHeight="1" outlineLevel="1" x14ac:dyDescent="0.2">
      <c r="A75" s="57" t="s">
        <v>342</v>
      </c>
      <c r="B75" s="57" t="s">
        <v>341</v>
      </c>
      <c r="C75" s="56">
        <v>425959</v>
      </c>
      <c r="D75" s="55"/>
      <c r="E75" s="54">
        <f t="shared" si="1"/>
        <v>0</v>
      </c>
    </row>
    <row r="76" spans="1:5" s="86" customFormat="1" ht="14.25" hidden="1" customHeight="1" outlineLevel="1" x14ac:dyDescent="0.2">
      <c r="A76" s="57" t="s">
        <v>340</v>
      </c>
      <c r="B76" s="57" t="s">
        <v>339</v>
      </c>
      <c r="C76" s="56">
        <f>C77</f>
        <v>0</v>
      </c>
      <c r="D76" s="55"/>
      <c r="E76" s="54">
        <f t="shared" si="1"/>
        <v>0</v>
      </c>
    </row>
    <row r="77" spans="1:5" s="86" customFormat="1" ht="14.25" hidden="1" customHeight="1" outlineLevel="1" x14ac:dyDescent="0.2">
      <c r="A77" s="57" t="s">
        <v>338</v>
      </c>
      <c r="B77" s="57" t="s">
        <v>337</v>
      </c>
      <c r="C77" s="56">
        <v>0</v>
      </c>
      <c r="D77" s="55"/>
      <c r="E77" s="54">
        <f t="shared" si="1"/>
        <v>0</v>
      </c>
    </row>
    <row r="78" spans="1:5" s="86" customFormat="1" ht="14.25" hidden="1" customHeight="1" outlineLevel="1" x14ac:dyDescent="0.2">
      <c r="A78" s="57" t="s">
        <v>336</v>
      </c>
      <c r="B78" s="57" t="s">
        <v>335</v>
      </c>
      <c r="C78" s="56">
        <f>C79</f>
        <v>0</v>
      </c>
      <c r="D78" s="55"/>
      <c r="E78" s="54">
        <f t="shared" si="1"/>
        <v>0</v>
      </c>
    </row>
    <row r="79" spans="1:5" s="86" customFormat="1" ht="14.25" hidden="1" customHeight="1" outlineLevel="1" x14ac:dyDescent="0.2">
      <c r="A79" s="57" t="s">
        <v>334</v>
      </c>
      <c r="B79" s="57" t="s">
        <v>333</v>
      </c>
      <c r="C79" s="56">
        <f>C80</f>
        <v>0</v>
      </c>
      <c r="D79" s="55"/>
      <c r="E79" s="54">
        <f t="shared" si="1"/>
        <v>0</v>
      </c>
    </row>
    <row r="80" spans="1:5" s="86" customFormat="1" ht="14.25" customHeight="1" collapsed="1" x14ac:dyDescent="0.2">
      <c r="A80" s="25">
        <v>3212</v>
      </c>
      <c r="B80" s="28" t="s">
        <v>49</v>
      </c>
      <c r="C80" s="20">
        <v>0</v>
      </c>
      <c r="D80" s="20"/>
      <c r="E80" s="65">
        <f t="shared" si="1"/>
        <v>0</v>
      </c>
    </row>
    <row r="81" spans="1:5" s="86" customFormat="1" ht="14.25" hidden="1" customHeight="1" outlineLevel="1" x14ac:dyDescent="0.2">
      <c r="A81" s="57" t="s">
        <v>332</v>
      </c>
      <c r="B81" s="57" t="s">
        <v>331</v>
      </c>
      <c r="C81" s="56"/>
      <c r="D81" s="55"/>
      <c r="E81" s="54">
        <f t="shared" si="1"/>
        <v>0</v>
      </c>
    </row>
    <row r="82" spans="1:5" s="86" customFormat="1" ht="14.25" customHeight="1" collapsed="1" x14ac:dyDescent="0.2">
      <c r="A82" s="67" t="s">
        <v>3</v>
      </c>
      <c r="B82" s="80" t="s">
        <v>4</v>
      </c>
      <c r="C82" s="20"/>
      <c r="D82" s="20"/>
      <c r="E82" s="65">
        <f t="shared" si="1"/>
        <v>0</v>
      </c>
    </row>
    <row r="83" spans="1:5" s="86" customFormat="1" ht="14.25" hidden="1" customHeight="1" outlineLevel="1" x14ac:dyDescent="0.2">
      <c r="A83" s="57" t="s">
        <v>330</v>
      </c>
      <c r="B83" s="57" t="s">
        <v>329</v>
      </c>
      <c r="C83" s="56">
        <f>C84</f>
        <v>3582747.3710000007</v>
      </c>
      <c r="D83" s="55"/>
      <c r="E83" s="54">
        <f t="shared" si="1"/>
        <v>0</v>
      </c>
    </row>
    <row r="84" spans="1:5" s="86" customFormat="1" ht="14.25" hidden="1" customHeight="1" outlineLevel="1" x14ac:dyDescent="0.2">
      <c r="A84" s="57" t="s">
        <v>328</v>
      </c>
      <c r="B84" s="57" t="s">
        <v>327</v>
      </c>
      <c r="C84" s="56">
        <f>C86+C135+C143</f>
        <v>3582747.3710000007</v>
      </c>
      <c r="D84" s="55"/>
      <c r="E84" s="54">
        <f t="shared" si="1"/>
        <v>0</v>
      </c>
    </row>
    <row r="85" spans="1:5" s="77" customFormat="1" ht="14.25" customHeight="1" collapsed="1" x14ac:dyDescent="0.2">
      <c r="A85" s="23">
        <v>322</v>
      </c>
      <c r="B85" s="70" t="s">
        <v>50</v>
      </c>
      <c r="C85" s="11"/>
      <c r="D85" s="11"/>
      <c r="E85" s="68">
        <f t="shared" si="1"/>
        <v>0</v>
      </c>
    </row>
    <row r="86" spans="1:5" s="86" customFormat="1" ht="14.25" customHeight="1" x14ac:dyDescent="0.2">
      <c r="A86" s="79">
        <v>3221</v>
      </c>
      <c r="B86" s="25" t="s">
        <v>51</v>
      </c>
      <c r="C86" s="10">
        <f>C87</f>
        <v>3538872.3710000007</v>
      </c>
      <c r="D86" s="10"/>
      <c r="E86" s="65">
        <f t="shared" si="1"/>
        <v>0</v>
      </c>
    </row>
    <row r="87" spans="1:5" s="86" customFormat="1" ht="14.25" hidden="1" customHeight="1" outlineLevel="1" x14ac:dyDescent="0.2">
      <c r="A87" s="57" t="s">
        <v>326</v>
      </c>
      <c r="B87" s="57" t="s">
        <v>325</v>
      </c>
      <c r="C87" s="56">
        <f>C88+C97+C121+C126+C129</f>
        <v>3538872.3710000007</v>
      </c>
      <c r="D87" s="55"/>
      <c r="E87" s="54">
        <f t="shared" si="1"/>
        <v>0</v>
      </c>
    </row>
    <row r="88" spans="1:5" s="86" customFormat="1" ht="14.25" hidden="1" customHeight="1" outlineLevel="1" x14ac:dyDescent="0.2">
      <c r="A88" s="57" t="s">
        <v>324</v>
      </c>
      <c r="B88" s="57" t="s">
        <v>323</v>
      </c>
      <c r="C88" s="56">
        <f>C89+C91+C93</f>
        <v>2525443.5480000004</v>
      </c>
      <c r="D88" s="55"/>
      <c r="E88" s="54">
        <f t="shared" si="1"/>
        <v>0</v>
      </c>
    </row>
    <row r="89" spans="1:5" s="86" customFormat="1" ht="14.25" hidden="1" customHeight="1" outlineLevel="1" x14ac:dyDescent="0.2">
      <c r="A89" s="57" t="s">
        <v>322</v>
      </c>
      <c r="B89" s="57" t="s">
        <v>321</v>
      </c>
      <c r="C89" s="56">
        <f>C90</f>
        <v>2004753.4480000001</v>
      </c>
      <c r="D89" s="55"/>
      <c r="E89" s="54">
        <f t="shared" si="1"/>
        <v>0</v>
      </c>
    </row>
    <row r="90" spans="1:5" s="86" customFormat="1" ht="14.25" hidden="1" customHeight="1" outlineLevel="1" x14ac:dyDescent="0.2">
      <c r="A90" s="57" t="s">
        <v>320</v>
      </c>
      <c r="B90" s="57" t="s">
        <v>319</v>
      </c>
      <c r="C90" s="56">
        <v>2004753.4480000001</v>
      </c>
      <c r="D90" s="55"/>
      <c r="E90" s="54">
        <f t="shared" si="1"/>
        <v>0</v>
      </c>
    </row>
    <row r="91" spans="1:5" s="86" customFormat="1" ht="14.25" hidden="1" customHeight="1" outlineLevel="1" x14ac:dyDescent="0.2">
      <c r="A91" s="57" t="s">
        <v>318</v>
      </c>
      <c r="B91" s="57" t="s">
        <v>317</v>
      </c>
      <c r="C91" s="56">
        <f>C92</f>
        <v>82417.100000000006</v>
      </c>
      <c r="D91" s="55"/>
      <c r="E91" s="54">
        <f t="shared" si="1"/>
        <v>0</v>
      </c>
    </row>
    <row r="92" spans="1:5" s="86" customFormat="1" ht="14.25" hidden="1" customHeight="1" outlineLevel="1" x14ac:dyDescent="0.2">
      <c r="A92" s="57" t="s">
        <v>316</v>
      </c>
      <c r="B92" s="57" t="s">
        <v>315</v>
      </c>
      <c r="C92" s="56">
        <f>84932.1-2515</f>
        <v>82417.100000000006</v>
      </c>
      <c r="D92" s="55"/>
      <c r="E92" s="54">
        <f t="shared" si="1"/>
        <v>0</v>
      </c>
    </row>
    <row r="93" spans="1:5" s="86" customFormat="1" ht="14.25" hidden="1" customHeight="1" outlineLevel="1" x14ac:dyDescent="0.2">
      <c r="A93" s="57" t="s">
        <v>314</v>
      </c>
      <c r="B93" s="57" t="s">
        <v>313</v>
      </c>
      <c r="C93" s="56">
        <f>C95+C96+C94</f>
        <v>438273</v>
      </c>
      <c r="D93" s="55"/>
      <c r="E93" s="54">
        <f t="shared" si="1"/>
        <v>0</v>
      </c>
    </row>
    <row r="94" spans="1:5" s="86" customFormat="1" ht="14.25" hidden="1" customHeight="1" outlineLevel="1" x14ac:dyDescent="0.2">
      <c r="A94" s="57" t="s">
        <v>312</v>
      </c>
      <c r="B94" s="57" t="s">
        <v>310</v>
      </c>
      <c r="C94" s="56">
        <v>0</v>
      </c>
      <c r="D94" s="55"/>
      <c r="E94" s="54">
        <f t="shared" si="1"/>
        <v>0</v>
      </c>
    </row>
    <row r="95" spans="1:5" s="86" customFormat="1" ht="14.25" hidden="1" customHeight="1" outlineLevel="1" x14ac:dyDescent="0.2">
      <c r="A95" s="57" t="s">
        <v>311</v>
      </c>
      <c r="B95" s="57" t="s">
        <v>310</v>
      </c>
      <c r="C95" s="56">
        <v>385605</v>
      </c>
      <c r="D95" s="55"/>
      <c r="E95" s="54">
        <f t="shared" si="1"/>
        <v>0</v>
      </c>
    </row>
    <row r="96" spans="1:5" s="86" customFormat="1" ht="14.25" customHeight="1" collapsed="1" x14ac:dyDescent="0.2">
      <c r="A96" s="67">
        <v>3223</v>
      </c>
      <c r="B96" s="80" t="s">
        <v>52</v>
      </c>
      <c r="C96" s="10">
        <v>52668</v>
      </c>
      <c r="D96" s="10"/>
      <c r="E96" s="65">
        <f t="shared" si="1"/>
        <v>0</v>
      </c>
    </row>
    <row r="97" spans="1:5" s="86" customFormat="1" ht="14.25" hidden="1" customHeight="1" outlineLevel="1" x14ac:dyDescent="0.2">
      <c r="A97" s="57" t="s">
        <v>309</v>
      </c>
      <c r="B97" s="57" t="s">
        <v>308</v>
      </c>
      <c r="C97" s="56">
        <f>C98+C106+C102+C115</f>
        <v>927850.88300000015</v>
      </c>
      <c r="D97" s="55"/>
      <c r="E97" s="54">
        <f t="shared" si="1"/>
        <v>0</v>
      </c>
    </row>
    <row r="98" spans="1:5" s="86" customFormat="1" ht="14.25" hidden="1" customHeight="1" outlineLevel="1" x14ac:dyDescent="0.2">
      <c r="A98" s="57" t="s">
        <v>628</v>
      </c>
      <c r="B98" s="57" t="s">
        <v>627</v>
      </c>
      <c r="C98" s="56">
        <f>C99+C100+C101</f>
        <v>88173.766999999993</v>
      </c>
      <c r="D98" s="55"/>
      <c r="E98" s="54">
        <f t="shared" si="1"/>
        <v>0</v>
      </c>
    </row>
    <row r="99" spans="1:5" s="86" customFormat="1" ht="14.25" hidden="1" customHeight="1" outlineLevel="1" x14ac:dyDescent="0.2">
      <c r="A99" s="57" t="s">
        <v>307</v>
      </c>
      <c r="B99" s="57" t="s">
        <v>306</v>
      </c>
      <c r="C99" s="56">
        <v>51909.212</v>
      </c>
      <c r="D99" s="55"/>
      <c r="E99" s="54">
        <f t="shared" si="1"/>
        <v>0</v>
      </c>
    </row>
    <row r="100" spans="1:5" s="86" customFormat="1" ht="14.25" hidden="1" customHeight="1" outlineLevel="1" x14ac:dyDescent="0.2">
      <c r="A100" s="57" t="s">
        <v>305</v>
      </c>
      <c r="B100" s="57" t="s">
        <v>304</v>
      </c>
      <c r="C100" s="56">
        <v>19738.935000000001</v>
      </c>
      <c r="D100" s="55"/>
      <c r="E100" s="54">
        <f t="shared" si="1"/>
        <v>0</v>
      </c>
    </row>
    <row r="101" spans="1:5" s="86" customFormat="1" ht="14.25" hidden="1" customHeight="1" outlineLevel="1" x14ac:dyDescent="0.2">
      <c r="A101" s="57" t="s">
        <v>303</v>
      </c>
      <c r="B101" s="57" t="s">
        <v>302</v>
      </c>
      <c r="C101" s="56">
        <v>16525.62</v>
      </c>
      <c r="D101" s="55"/>
      <c r="E101" s="54">
        <f t="shared" si="1"/>
        <v>0</v>
      </c>
    </row>
    <row r="102" spans="1:5" s="86" customFormat="1" ht="14.25" hidden="1" customHeight="1" outlineLevel="1" x14ac:dyDescent="0.2">
      <c r="A102" s="57" t="s">
        <v>301</v>
      </c>
      <c r="B102" s="57" t="s">
        <v>300</v>
      </c>
      <c r="C102" s="56">
        <f>C103+C104+C105</f>
        <v>104958.98</v>
      </c>
      <c r="D102" s="55"/>
      <c r="E102" s="54">
        <f t="shared" si="1"/>
        <v>0</v>
      </c>
    </row>
    <row r="103" spans="1:5" s="86" customFormat="1" ht="14.25" hidden="1" customHeight="1" outlineLevel="1" x14ac:dyDescent="0.2">
      <c r="A103" s="57" t="s">
        <v>299</v>
      </c>
      <c r="B103" s="57" t="s">
        <v>298</v>
      </c>
      <c r="C103" s="56">
        <f>28804.905+14183</f>
        <v>42987.904999999999</v>
      </c>
      <c r="D103" s="55"/>
      <c r="E103" s="54">
        <f t="shared" si="1"/>
        <v>0</v>
      </c>
    </row>
    <row r="104" spans="1:5" s="86" customFormat="1" ht="14.25" customHeight="1" collapsed="1" x14ac:dyDescent="0.2">
      <c r="A104" s="67">
        <v>3225</v>
      </c>
      <c r="B104" s="80" t="s">
        <v>7</v>
      </c>
      <c r="C104" s="10">
        <v>57380.625</v>
      </c>
      <c r="D104" s="10"/>
      <c r="E104" s="65">
        <f t="shared" si="1"/>
        <v>0</v>
      </c>
    </row>
    <row r="105" spans="1:5" s="86" customFormat="1" ht="14.25" hidden="1" customHeight="1" outlineLevel="1" x14ac:dyDescent="0.2">
      <c r="A105" s="57" t="s">
        <v>297</v>
      </c>
      <c r="B105" s="57" t="s">
        <v>296</v>
      </c>
      <c r="C105" s="56">
        <v>4590.45</v>
      </c>
      <c r="D105" s="55"/>
      <c r="E105" s="54">
        <f t="shared" si="1"/>
        <v>0</v>
      </c>
    </row>
    <row r="106" spans="1:5" s="86" customFormat="1" ht="14.25" hidden="1" customHeight="1" outlineLevel="1" x14ac:dyDescent="0.2">
      <c r="A106" s="57" t="s">
        <v>295</v>
      </c>
      <c r="B106" s="57" t="s">
        <v>294</v>
      </c>
      <c r="C106" s="56">
        <f>SUM(C107:C114)</f>
        <v>672840.69750000013</v>
      </c>
      <c r="D106" s="55"/>
      <c r="E106" s="54">
        <f t="shared" si="1"/>
        <v>0</v>
      </c>
    </row>
    <row r="107" spans="1:5" s="77" customFormat="1" ht="14.25" customHeight="1" collapsed="1" x14ac:dyDescent="0.2">
      <c r="A107" s="23">
        <v>323</v>
      </c>
      <c r="B107" s="70" t="s">
        <v>8</v>
      </c>
      <c r="C107" s="1">
        <v>29837.924999999999</v>
      </c>
      <c r="D107" s="1"/>
      <c r="E107" s="68">
        <f t="shared" si="1"/>
        <v>0</v>
      </c>
    </row>
    <row r="108" spans="1:5" s="86" customFormat="1" ht="14.25" customHeight="1" x14ac:dyDescent="0.2">
      <c r="A108" s="79">
        <v>3231</v>
      </c>
      <c r="B108" s="25" t="s">
        <v>53</v>
      </c>
      <c r="C108" s="10">
        <v>13771.35</v>
      </c>
      <c r="D108" s="10"/>
      <c r="E108" s="65">
        <f t="shared" si="1"/>
        <v>0</v>
      </c>
    </row>
    <row r="109" spans="1:5" s="86" customFormat="1" ht="14.25" hidden="1" customHeight="1" outlineLevel="1" x14ac:dyDescent="0.2">
      <c r="A109" s="57" t="s">
        <v>293</v>
      </c>
      <c r="B109" s="57" t="s">
        <v>292</v>
      </c>
      <c r="C109" s="56">
        <f>9180.9+34196</f>
        <v>43376.9</v>
      </c>
      <c r="D109" s="55"/>
      <c r="E109" s="54">
        <f t="shared" si="1"/>
        <v>0</v>
      </c>
    </row>
    <row r="110" spans="1:5" s="86" customFormat="1" ht="14.25" hidden="1" customHeight="1" outlineLevel="1" x14ac:dyDescent="0.2">
      <c r="A110" s="57" t="s">
        <v>291</v>
      </c>
      <c r="B110" s="57" t="s">
        <v>290</v>
      </c>
      <c r="C110" s="56">
        <v>82628.100000000006</v>
      </c>
      <c r="D110" s="55"/>
      <c r="E110" s="54">
        <f t="shared" si="1"/>
        <v>0</v>
      </c>
    </row>
    <row r="111" spans="1:5" s="86" customFormat="1" ht="14.25" hidden="1" customHeight="1" outlineLevel="1" x14ac:dyDescent="0.2">
      <c r="A111" s="57" t="s">
        <v>289</v>
      </c>
      <c r="B111" s="57" t="s">
        <v>288</v>
      </c>
      <c r="C111" s="56">
        <f>34426.125+47995</f>
        <v>82421.125</v>
      </c>
      <c r="D111" s="55"/>
      <c r="E111" s="54">
        <f t="shared" si="1"/>
        <v>0</v>
      </c>
    </row>
    <row r="112" spans="1:5" s="86" customFormat="1" ht="14.25" hidden="1" customHeight="1" outlineLevel="1" x14ac:dyDescent="0.2">
      <c r="A112" s="57" t="s">
        <v>287</v>
      </c>
      <c r="B112" s="57" t="s">
        <v>286</v>
      </c>
      <c r="C112" s="56">
        <f>419815.3975-100000</f>
        <v>319815.39750000002</v>
      </c>
      <c r="D112" s="55"/>
      <c r="E112" s="54">
        <f t="shared" si="1"/>
        <v>0</v>
      </c>
    </row>
    <row r="113" spans="1:5" s="86" customFormat="1" ht="14.25" hidden="1" customHeight="1" outlineLevel="1" x14ac:dyDescent="0.2">
      <c r="A113" s="57" t="s">
        <v>285</v>
      </c>
      <c r="B113" s="57" t="s">
        <v>284</v>
      </c>
      <c r="C113" s="56">
        <v>55085.4</v>
      </c>
      <c r="D113" s="55"/>
      <c r="E113" s="54">
        <f t="shared" si="1"/>
        <v>0</v>
      </c>
    </row>
    <row r="114" spans="1:5" s="86" customFormat="1" ht="14.25" customHeight="1" collapsed="1" x14ac:dyDescent="0.2">
      <c r="A114" s="67">
        <v>3232</v>
      </c>
      <c r="B114" s="80" t="s">
        <v>637</v>
      </c>
      <c r="C114" s="10">
        <v>45904.5</v>
      </c>
      <c r="D114" s="10"/>
      <c r="E114" s="65">
        <f t="shared" si="1"/>
        <v>0</v>
      </c>
    </row>
    <row r="115" spans="1:5" s="86" customFormat="1" ht="14.25" hidden="1" customHeight="1" outlineLevel="1" x14ac:dyDescent="0.2">
      <c r="A115" s="57" t="s">
        <v>283</v>
      </c>
      <c r="B115" s="57" t="s">
        <v>282</v>
      </c>
      <c r="C115" s="56">
        <f>C116+C117+C118+C119+C120</f>
        <v>61877.438500000004</v>
      </c>
      <c r="D115" s="55"/>
      <c r="E115" s="54">
        <f t="shared" si="1"/>
        <v>0</v>
      </c>
    </row>
    <row r="116" spans="1:5" s="86" customFormat="1" ht="14.25" hidden="1" customHeight="1" outlineLevel="1" x14ac:dyDescent="0.2">
      <c r="A116" s="57" t="s">
        <v>281</v>
      </c>
      <c r="B116" s="57" t="s">
        <v>280</v>
      </c>
      <c r="C116" s="56">
        <v>4545</v>
      </c>
      <c r="D116" s="55"/>
      <c r="E116" s="54">
        <f t="shared" si="1"/>
        <v>0</v>
      </c>
    </row>
    <row r="117" spans="1:5" s="86" customFormat="1" ht="14.25" hidden="1" customHeight="1" outlineLevel="1" x14ac:dyDescent="0.2">
      <c r="A117" s="57" t="s">
        <v>279</v>
      </c>
      <c r="B117" s="57" t="s">
        <v>278</v>
      </c>
      <c r="C117" s="56">
        <f>11476.125+8995</f>
        <v>20471.125</v>
      </c>
      <c r="D117" s="55"/>
      <c r="E117" s="54">
        <f t="shared" si="1"/>
        <v>0</v>
      </c>
    </row>
    <row r="118" spans="1:5" s="86" customFormat="1" ht="14.25" hidden="1" customHeight="1" outlineLevel="1" x14ac:dyDescent="0.2">
      <c r="A118" s="57" t="s">
        <v>277</v>
      </c>
      <c r="B118" s="57" t="s">
        <v>276</v>
      </c>
      <c r="C118" s="56">
        <v>137.71349999999998</v>
      </c>
      <c r="D118" s="55"/>
      <c r="E118" s="54">
        <f t="shared" si="1"/>
        <v>0</v>
      </c>
    </row>
    <row r="119" spans="1:5" s="86" customFormat="1" ht="14.25" customHeight="1" collapsed="1" x14ac:dyDescent="0.2">
      <c r="A119" s="67">
        <v>3233</v>
      </c>
      <c r="B119" s="80" t="s">
        <v>81</v>
      </c>
      <c r="C119" s="20">
        <v>36723.599999999999</v>
      </c>
      <c r="D119" s="20"/>
      <c r="E119" s="65">
        <f t="shared" si="1"/>
        <v>0</v>
      </c>
    </row>
    <row r="120" spans="1:5" s="86" customFormat="1" ht="14.25" hidden="1" customHeight="1" outlineLevel="1" x14ac:dyDescent="0.2">
      <c r="A120" s="57" t="s">
        <v>275</v>
      </c>
      <c r="B120" s="57" t="s">
        <v>274</v>
      </c>
      <c r="C120" s="56">
        <v>0</v>
      </c>
      <c r="D120" s="55"/>
      <c r="E120" s="54">
        <f t="shared" si="1"/>
        <v>0</v>
      </c>
    </row>
    <row r="121" spans="1:5" s="86" customFormat="1" ht="14.25" hidden="1" customHeight="1" outlineLevel="1" x14ac:dyDescent="0.2">
      <c r="A121" s="57" t="s">
        <v>273</v>
      </c>
      <c r="B121" s="57" t="s">
        <v>272</v>
      </c>
      <c r="C121" s="56">
        <f>C122</f>
        <v>27077.940000000002</v>
      </c>
      <c r="D121" s="55"/>
      <c r="E121" s="54">
        <f t="shared" si="1"/>
        <v>0</v>
      </c>
    </row>
    <row r="122" spans="1:5" s="86" customFormat="1" ht="14.25" hidden="1" customHeight="1" outlineLevel="1" x14ac:dyDescent="0.2">
      <c r="A122" s="57" t="s">
        <v>271</v>
      </c>
      <c r="B122" s="57" t="s">
        <v>270</v>
      </c>
      <c r="C122" s="56">
        <f>C123+C125+C124</f>
        <v>27077.940000000002</v>
      </c>
      <c r="D122" s="55"/>
      <c r="E122" s="54">
        <f t="shared" si="1"/>
        <v>0</v>
      </c>
    </row>
    <row r="123" spans="1:5" s="86" customFormat="1" ht="14.25" customHeight="1" collapsed="1" x14ac:dyDescent="0.2">
      <c r="A123" s="67">
        <v>3234</v>
      </c>
      <c r="B123" s="80" t="s">
        <v>54</v>
      </c>
      <c r="C123" s="18">
        <v>14745.240000000002</v>
      </c>
      <c r="D123" s="18"/>
      <c r="E123" s="65">
        <f t="shared" si="1"/>
        <v>0</v>
      </c>
    </row>
    <row r="124" spans="1:5" s="86" customFormat="1" ht="14.25" hidden="1" customHeight="1" outlineLevel="1" x14ac:dyDescent="0.2">
      <c r="A124" s="57" t="s">
        <v>269</v>
      </c>
      <c r="B124" s="57" t="s">
        <v>268</v>
      </c>
      <c r="C124" s="56">
        <v>8236.8000000000011</v>
      </c>
      <c r="D124" s="55"/>
      <c r="E124" s="54">
        <f t="shared" si="1"/>
        <v>0</v>
      </c>
    </row>
    <row r="125" spans="1:5" s="86" customFormat="1" ht="14.25" hidden="1" customHeight="1" outlineLevel="1" x14ac:dyDescent="0.2">
      <c r="A125" s="57" t="s">
        <v>267</v>
      </c>
      <c r="B125" s="57" t="s">
        <v>266</v>
      </c>
      <c r="C125" s="56">
        <v>4095.9</v>
      </c>
      <c r="D125" s="55"/>
      <c r="E125" s="54">
        <f t="shared" si="1"/>
        <v>0</v>
      </c>
    </row>
    <row r="126" spans="1:5" s="86" customFormat="1" ht="14.25" hidden="1" customHeight="1" outlineLevel="1" x14ac:dyDescent="0.2">
      <c r="A126" s="57" t="s">
        <v>265</v>
      </c>
      <c r="B126" s="57" t="s">
        <v>264</v>
      </c>
      <c r="C126" s="56">
        <f>C127</f>
        <v>0</v>
      </c>
      <c r="D126" s="55"/>
      <c r="E126" s="54">
        <f t="shared" si="1"/>
        <v>0</v>
      </c>
    </row>
    <row r="127" spans="1:5" s="86" customFormat="1" ht="14.25" hidden="1" customHeight="1" outlineLevel="1" x14ac:dyDescent="0.2">
      <c r="A127" s="57" t="s">
        <v>263</v>
      </c>
      <c r="B127" s="57" t="s">
        <v>262</v>
      </c>
      <c r="C127" s="56">
        <f>C128</f>
        <v>0</v>
      </c>
      <c r="D127" s="55"/>
      <c r="E127" s="54">
        <f t="shared" si="1"/>
        <v>0</v>
      </c>
    </row>
    <row r="128" spans="1:5" s="86" customFormat="1" ht="14.25" hidden="1" customHeight="1" outlineLevel="1" x14ac:dyDescent="0.2">
      <c r="A128" s="57" t="s">
        <v>261</v>
      </c>
      <c r="B128" s="57" t="s">
        <v>260</v>
      </c>
      <c r="C128" s="56">
        <v>0</v>
      </c>
      <c r="D128" s="55"/>
      <c r="E128" s="54">
        <f t="shared" si="1"/>
        <v>0</v>
      </c>
    </row>
    <row r="129" spans="1:5" s="86" customFormat="1" ht="14.25" hidden="1" customHeight="1" outlineLevel="1" x14ac:dyDescent="0.2">
      <c r="A129" s="57" t="s">
        <v>259</v>
      </c>
      <c r="B129" s="57" t="s">
        <v>258</v>
      </c>
      <c r="C129" s="56">
        <f>C130+C132</f>
        <v>58500</v>
      </c>
      <c r="D129" s="55"/>
      <c r="E129" s="54">
        <f t="shared" si="1"/>
        <v>0</v>
      </c>
    </row>
    <row r="130" spans="1:5" s="86" customFormat="1" ht="14.25" hidden="1" customHeight="1" outlineLevel="1" x14ac:dyDescent="0.2">
      <c r="A130" s="57" t="s">
        <v>624</v>
      </c>
      <c r="B130" s="57" t="s">
        <v>623</v>
      </c>
      <c r="C130" s="56">
        <f>C131</f>
        <v>58500</v>
      </c>
      <c r="D130" s="55"/>
      <c r="E130" s="54">
        <f t="shared" si="1"/>
        <v>0</v>
      </c>
    </row>
    <row r="131" spans="1:5" s="86" customFormat="1" ht="14.25" hidden="1" customHeight="1" outlineLevel="1" x14ac:dyDescent="0.2">
      <c r="A131" s="57" t="s">
        <v>257</v>
      </c>
      <c r="B131" s="57" t="s">
        <v>256</v>
      </c>
      <c r="C131" s="56">
        <v>58500</v>
      </c>
      <c r="D131" s="55"/>
      <c r="E131" s="54">
        <f t="shared" ref="E131:E194" si="2">IF(ISERROR(D131/C131*100),0,D131/C131*100)</f>
        <v>0</v>
      </c>
    </row>
    <row r="132" spans="1:5" s="86" customFormat="1" ht="14.25" hidden="1" customHeight="1" outlineLevel="1" x14ac:dyDescent="0.2">
      <c r="A132" s="57" t="s">
        <v>255</v>
      </c>
      <c r="B132" s="57" t="s">
        <v>254</v>
      </c>
      <c r="C132" s="56">
        <f>C133</f>
        <v>0</v>
      </c>
      <c r="D132" s="55"/>
      <c r="E132" s="54">
        <f t="shared" si="2"/>
        <v>0</v>
      </c>
    </row>
    <row r="133" spans="1:5" s="86" customFormat="1" ht="14.25" hidden="1" customHeight="1" outlineLevel="1" x14ac:dyDescent="0.2">
      <c r="A133" s="57" t="s">
        <v>253</v>
      </c>
      <c r="B133" s="57" t="s">
        <v>252</v>
      </c>
      <c r="C133" s="56">
        <v>0</v>
      </c>
      <c r="D133" s="55"/>
      <c r="E133" s="54">
        <f t="shared" si="2"/>
        <v>0</v>
      </c>
    </row>
    <row r="134" spans="1:5" s="86" customFormat="1" ht="14.25" hidden="1" customHeight="1" outlineLevel="1" x14ac:dyDescent="0.2">
      <c r="A134" s="57" t="s">
        <v>251</v>
      </c>
      <c r="B134" s="57" t="s">
        <v>250</v>
      </c>
      <c r="C134" s="56"/>
      <c r="D134" s="55"/>
      <c r="E134" s="54">
        <f t="shared" si="2"/>
        <v>0</v>
      </c>
    </row>
    <row r="135" spans="1:5" s="86" customFormat="1" ht="14.25" customHeight="1" collapsed="1" x14ac:dyDescent="0.2">
      <c r="A135" s="67">
        <v>3235</v>
      </c>
      <c r="B135" s="28" t="s">
        <v>55</v>
      </c>
      <c r="C135" s="10">
        <f>C136</f>
        <v>16875</v>
      </c>
      <c r="D135" s="10"/>
      <c r="E135" s="65">
        <f t="shared" si="2"/>
        <v>0</v>
      </c>
    </row>
    <row r="136" spans="1:5" s="86" customFormat="1" ht="14.25" hidden="1" customHeight="1" outlineLevel="1" x14ac:dyDescent="0.2">
      <c r="A136" s="57" t="s">
        <v>249</v>
      </c>
      <c r="B136" s="57" t="s">
        <v>248</v>
      </c>
      <c r="C136" s="56">
        <f>C137</f>
        <v>16875</v>
      </c>
      <c r="D136" s="55"/>
      <c r="E136" s="54">
        <f t="shared" si="2"/>
        <v>0</v>
      </c>
    </row>
    <row r="137" spans="1:5" s="86" customFormat="1" ht="14.25" hidden="1" customHeight="1" outlineLevel="1" x14ac:dyDescent="0.2">
      <c r="A137" s="57" t="s">
        <v>247</v>
      </c>
      <c r="B137" s="57" t="s">
        <v>246</v>
      </c>
      <c r="C137" s="56">
        <f>C138</f>
        <v>16875</v>
      </c>
      <c r="D137" s="55"/>
      <c r="E137" s="54">
        <f t="shared" si="2"/>
        <v>0</v>
      </c>
    </row>
    <row r="138" spans="1:5" s="86" customFormat="1" ht="14.25" hidden="1" customHeight="1" outlineLevel="1" x14ac:dyDescent="0.2">
      <c r="A138" s="57" t="s">
        <v>245</v>
      </c>
      <c r="B138" s="57" t="s">
        <v>244</v>
      </c>
      <c r="C138" s="56">
        <f>C139+C140+C141</f>
        <v>16875</v>
      </c>
      <c r="D138" s="55"/>
      <c r="E138" s="54">
        <f t="shared" si="2"/>
        <v>0</v>
      </c>
    </row>
    <row r="139" spans="1:5" s="86" customFormat="1" ht="14.25" hidden="1" customHeight="1" outlineLevel="1" x14ac:dyDescent="0.2">
      <c r="A139" s="57" t="s">
        <v>243</v>
      </c>
      <c r="B139" s="57" t="s">
        <v>242</v>
      </c>
      <c r="C139" s="56">
        <v>7875</v>
      </c>
      <c r="D139" s="55"/>
      <c r="E139" s="54">
        <f t="shared" si="2"/>
        <v>0</v>
      </c>
    </row>
    <row r="140" spans="1:5" s="86" customFormat="1" ht="14.25" customHeight="1" collapsed="1" x14ac:dyDescent="0.2">
      <c r="A140" s="27">
        <v>3237</v>
      </c>
      <c r="B140" s="67" t="s">
        <v>10</v>
      </c>
      <c r="C140" s="20">
        <v>4500</v>
      </c>
      <c r="D140" s="20"/>
      <c r="E140" s="65">
        <f t="shared" si="2"/>
        <v>0</v>
      </c>
    </row>
    <row r="141" spans="1:5" s="86" customFormat="1" ht="14.25" hidden="1" customHeight="1" outlineLevel="1" x14ac:dyDescent="0.2">
      <c r="A141" s="57" t="s">
        <v>241</v>
      </c>
      <c r="B141" s="57" t="s">
        <v>240</v>
      </c>
      <c r="C141" s="56">
        <v>4500</v>
      </c>
      <c r="D141" s="55"/>
      <c r="E141" s="54">
        <f t="shared" si="2"/>
        <v>0</v>
      </c>
    </row>
    <row r="142" spans="1:5" s="86" customFormat="1" ht="14.25" hidden="1" customHeight="1" outlineLevel="1" x14ac:dyDescent="0.2">
      <c r="A142" s="57" t="s">
        <v>239</v>
      </c>
      <c r="B142" s="57" t="s">
        <v>238</v>
      </c>
      <c r="C142" s="56"/>
      <c r="D142" s="55"/>
      <c r="E142" s="54">
        <f t="shared" si="2"/>
        <v>0</v>
      </c>
    </row>
    <row r="143" spans="1:5" s="86" customFormat="1" ht="14.25" hidden="1" customHeight="1" outlineLevel="1" x14ac:dyDescent="0.2">
      <c r="A143" s="57" t="s">
        <v>237</v>
      </c>
      <c r="B143" s="57" t="s">
        <v>236</v>
      </c>
      <c r="C143" s="56">
        <f>C144</f>
        <v>27000</v>
      </c>
      <c r="D143" s="55"/>
      <c r="E143" s="54">
        <f t="shared" si="2"/>
        <v>0</v>
      </c>
    </row>
    <row r="144" spans="1:5" s="86" customFormat="1" ht="14.25" hidden="1" customHeight="1" outlineLevel="1" x14ac:dyDescent="0.2">
      <c r="A144" s="57" t="s">
        <v>746</v>
      </c>
      <c r="B144" s="57" t="s">
        <v>745</v>
      </c>
      <c r="C144" s="56">
        <f>C145+C148</f>
        <v>27000</v>
      </c>
      <c r="D144" s="55"/>
      <c r="E144" s="54">
        <f t="shared" si="2"/>
        <v>0</v>
      </c>
    </row>
    <row r="145" spans="1:7" s="86" customFormat="1" ht="14.25" hidden="1" customHeight="1" outlineLevel="1" x14ac:dyDescent="0.2">
      <c r="A145" s="57" t="s">
        <v>744</v>
      </c>
      <c r="B145" s="57" t="s">
        <v>743</v>
      </c>
      <c r="C145" s="56">
        <f>C146</f>
        <v>4500</v>
      </c>
      <c r="D145" s="55"/>
      <c r="E145" s="54">
        <f t="shared" si="2"/>
        <v>0</v>
      </c>
    </row>
    <row r="146" spans="1:7" s="86" customFormat="1" ht="14.25" hidden="1" customHeight="1" outlineLevel="1" x14ac:dyDescent="0.2">
      <c r="A146" s="57" t="s">
        <v>742</v>
      </c>
      <c r="B146" s="57" t="s">
        <v>741</v>
      </c>
      <c r="C146" s="56">
        <f>C147</f>
        <v>4500</v>
      </c>
      <c r="D146" s="55"/>
      <c r="E146" s="54">
        <f t="shared" si="2"/>
        <v>0</v>
      </c>
    </row>
    <row r="147" spans="1:7" s="86" customFormat="1" ht="14.25" hidden="1" customHeight="1" outlineLevel="1" x14ac:dyDescent="0.2">
      <c r="A147" s="57" t="s">
        <v>740</v>
      </c>
      <c r="B147" s="57" t="s">
        <v>739</v>
      </c>
      <c r="C147" s="56">
        <v>4500</v>
      </c>
      <c r="D147" s="55"/>
      <c r="E147" s="54">
        <f t="shared" si="2"/>
        <v>0</v>
      </c>
    </row>
    <row r="148" spans="1:7" s="86" customFormat="1" ht="14.25" hidden="1" customHeight="1" outlineLevel="1" x14ac:dyDescent="0.2">
      <c r="A148" s="57" t="s">
        <v>738</v>
      </c>
      <c r="B148" s="57" t="s">
        <v>737</v>
      </c>
      <c r="C148" s="56">
        <f>C149</f>
        <v>22500</v>
      </c>
      <c r="D148" s="55"/>
      <c r="E148" s="54">
        <f t="shared" si="2"/>
        <v>0</v>
      </c>
    </row>
    <row r="149" spans="1:7" s="86" customFormat="1" ht="14.25" hidden="1" customHeight="1" outlineLevel="1" x14ac:dyDescent="0.2">
      <c r="A149" s="57" t="s">
        <v>736</v>
      </c>
      <c r="B149" s="57" t="s">
        <v>735</v>
      </c>
      <c r="C149" s="56">
        <f>C150</f>
        <v>22500</v>
      </c>
      <c r="D149" s="55"/>
      <c r="E149" s="54">
        <f t="shared" si="2"/>
        <v>0</v>
      </c>
    </row>
    <row r="150" spans="1:7" s="86" customFormat="1" ht="14.25" hidden="1" customHeight="1" outlineLevel="1" x14ac:dyDescent="0.2">
      <c r="A150" s="57" t="s">
        <v>734</v>
      </c>
      <c r="B150" s="57" t="s">
        <v>733</v>
      </c>
      <c r="C150" s="56">
        <v>22500</v>
      </c>
      <c r="D150" s="55"/>
      <c r="E150" s="54">
        <f t="shared" si="2"/>
        <v>0</v>
      </c>
      <c r="G150" s="86" t="s">
        <v>545</v>
      </c>
    </row>
    <row r="151" spans="1:7" s="86" customFormat="1" ht="14.25" hidden="1" customHeight="1" outlineLevel="1" x14ac:dyDescent="0.2">
      <c r="A151" s="57" t="s">
        <v>732</v>
      </c>
      <c r="B151" s="57" t="s">
        <v>731</v>
      </c>
      <c r="C151" s="56"/>
      <c r="D151" s="55"/>
      <c r="E151" s="54">
        <f t="shared" si="2"/>
        <v>0</v>
      </c>
      <c r="G151" s="86" t="s">
        <v>543</v>
      </c>
    </row>
    <row r="152" spans="1:7" s="86" customFormat="1" ht="14.25" hidden="1" customHeight="1" outlineLevel="1" x14ac:dyDescent="0.2">
      <c r="A152" s="57" t="s">
        <v>574</v>
      </c>
      <c r="B152" s="57" t="s">
        <v>573</v>
      </c>
      <c r="C152" s="56"/>
      <c r="D152" s="55"/>
      <c r="E152" s="54">
        <f t="shared" si="2"/>
        <v>0</v>
      </c>
      <c r="G152" s="86" t="s">
        <v>541</v>
      </c>
    </row>
    <row r="153" spans="1:7" s="86" customFormat="1" ht="14.25" hidden="1" customHeight="1" outlineLevel="1" x14ac:dyDescent="0.2">
      <c r="A153" s="57" t="s">
        <v>570</v>
      </c>
      <c r="B153" s="57" t="s">
        <v>569</v>
      </c>
      <c r="C153" s="56">
        <f>C154</f>
        <v>0</v>
      </c>
      <c r="D153" s="55"/>
      <c r="E153" s="54">
        <f t="shared" si="2"/>
        <v>0</v>
      </c>
      <c r="G153" s="86" t="s">
        <v>537</v>
      </c>
    </row>
    <row r="154" spans="1:7" s="86" customFormat="1" ht="14.25" hidden="1" customHeight="1" outlineLevel="1" x14ac:dyDescent="0.2">
      <c r="A154" s="57" t="s">
        <v>554</v>
      </c>
      <c r="B154" s="57" t="s">
        <v>730</v>
      </c>
      <c r="C154" s="56">
        <f>C156+C204+C212+C221</f>
        <v>0</v>
      </c>
      <c r="D154" s="55"/>
      <c r="E154" s="54">
        <f t="shared" si="2"/>
        <v>0</v>
      </c>
      <c r="G154" s="86" t="s">
        <v>533</v>
      </c>
    </row>
    <row r="155" spans="1:7" s="86" customFormat="1" ht="14.25" hidden="1" customHeight="1" outlineLevel="1" x14ac:dyDescent="0.2">
      <c r="A155" s="57" t="s">
        <v>545</v>
      </c>
      <c r="B155" s="57" t="s">
        <v>544</v>
      </c>
      <c r="C155" s="56"/>
      <c r="D155" s="55"/>
      <c r="E155" s="54">
        <f t="shared" si="2"/>
        <v>0</v>
      </c>
      <c r="G155" s="86" t="s">
        <v>531</v>
      </c>
    </row>
    <row r="156" spans="1:7" s="86" customFormat="1" ht="14.25" hidden="1" customHeight="1" outlineLevel="1" x14ac:dyDescent="0.2">
      <c r="A156" s="57" t="s">
        <v>543</v>
      </c>
      <c r="B156" s="57" t="s">
        <v>542</v>
      </c>
      <c r="C156" s="56">
        <f>C157</f>
        <v>0</v>
      </c>
      <c r="D156" s="55"/>
      <c r="E156" s="54">
        <f t="shared" si="2"/>
        <v>0</v>
      </c>
      <c r="G156" s="86" t="s">
        <v>529</v>
      </c>
    </row>
    <row r="157" spans="1:7" s="86" customFormat="1" ht="14.25" hidden="1" customHeight="1" outlineLevel="1" x14ac:dyDescent="0.2">
      <c r="A157" s="57" t="s">
        <v>541</v>
      </c>
      <c r="B157" s="57" t="s">
        <v>540</v>
      </c>
      <c r="C157" s="56">
        <f>C158+C167+C191+C197+C200</f>
        <v>0</v>
      </c>
      <c r="D157" s="55"/>
      <c r="E157" s="54">
        <f t="shared" si="2"/>
        <v>0</v>
      </c>
      <c r="G157" s="86" t="s">
        <v>527</v>
      </c>
    </row>
    <row r="158" spans="1:7" s="86" customFormat="1" ht="14.25" hidden="1" customHeight="1" outlineLevel="1" x14ac:dyDescent="0.2">
      <c r="A158" s="57" t="s">
        <v>537</v>
      </c>
      <c r="B158" s="57" t="s">
        <v>536</v>
      </c>
      <c r="C158" s="56">
        <f>C159+C161+C163</f>
        <v>0</v>
      </c>
      <c r="D158" s="55"/>
      <c r="E158" s="54">
        <f t="shared" si="2"/>
        <v>0</v>
      </c>
      <c r="G158" s="86" t="s">
        <v>525</v>
      </c>
    </row>
    <row r="159" spans="1:7" s="86" customFormat="1" ht="14.25" hidden="1" customHeight="1" outlineLevel="1" x14ac:dyDescent="0.2">
      <c r="A159" s="57" t="s">
        <v>533</v>
      </c>
      <c r="B159" s="57" t="s">
        <v>532</v>
      </c>
      <c r="C159" s="56">
        <f>C160</f>
        <v>0</v>
      </c>
      <c r="D159" s="55"/>
      <c r="E159" s="54">
        <f t="shared" si="2"/>
        <v>0</v>
      </c>
      <c r="G159" s="86" t="s">
        <v>523</v>
      </c>
    </row>
    <row r="160" spans="1:7" s="86" customFormat="1" ht="14.25" hidden="1" customHeight="1" outlineLevel="1" x14ac:dyDescent="0.2">
      <c r="A160" s="57" t="s">
        <v>531</v>
      </c>
      <c r="B160" s="57" t="s">
        <v>530</v>
      </c>
      <c r="C160" s="56">
        <v>0</v>
      </c>
      <c r="D160" s="55"/>
      <c r="E160" s="54">
        <f t="shared" si="2"/>
        <v>0</v>
      </c>
      <c r="G160" s="86" t="s">
        <v>519</v>
      </c>
    </row>
    <row r="161" spans="1:7" s="86" customFormat="1" ht="14.25" hidden="1" customHeight="1" outlineLevel="1" x14ac:dyDescent="0.2">
      <c r="A161" s="57" t="s">
        <v>529</v>
      </c>
      <c r="B161" s="57" t="s">
        <v>528</v>
      </c>
      <c r="C161" s="56">
        <f>C162</f>
        <v>0</v>
      </c>
      <c r="D161" s="55"/>
      <c r="E161" s="54">
        <f t="shared" si="2"/>
        <v>0</v>
      </c>
      <c r="G161" s="86" t="s">
        <v>515</v>
      </c>
    </row>
    <row r="162" spans="1:7" s="86" customFormat="1" ht="14.25" hidden="1" customHeight="1" outlineLevel="1" x14ac:dyDescent="0.2">
      <c r="A162" s="57" t="s">
        <v>527</v>
      </c>
      <c r="B162" s="57" t="s">
        <v>526</v>
      </c>
      <c r="C162" s="56">
        <v>0</v>
      </c>
      <c r="D162" s="55"/>
      <c r="E162" s="54">
        <f t="shared" si="2"/>
        <v>0</v>
      </c>
      <c r="G162" s="86" t="s">
        <v>513</v>
      </c>
    </row>
    <row r="163" spans="1:7" s="86" customFormat="1" ht="14.25" hidden="1" customHeight="1" outlineLevel="1" x14ac:dyDescent="0.2">
      <c r="A163" s="57" t="s">
        <v>525</v>
      </c>
      <c r="B163" s="57" t="s">
        <v>524</v>
      </c>
      <c r="C163" s="56">
        <f>C165+C166</f>
        <v>0</v>
      </c>
      <c r="D163" s="55"/>
      <c r="E163" s="54">
        <f t="shared" si="2"/>
        <v>0</v>
      </c>
      <c r="G163" s="86" t="s">
        <v>511</v>
      </c>
    </row>
    <row r="164" spans="1:7" s="86" customFormat="1" ht="14.25" hidden="1" customHeight="1" outlineLevel="1" x14ac:dyDescent="0.2">
      <c r="A164" s="57" t="s">
        <v>523</v>
      </c>
      <c r="B164" s="57" t="s">
        <v>522</v>
      </c>
      <c r="C164" s="56">
        <v>0</v>
      </c>
      <c r="D164" s="55"/>
      <c r="E164" s="54">
        <f t="shared" si="2"/>
        <v>0</v>
      </c>
      <c r="G164" s="86" t="s">
        <v>507</v>
      </c>
    </row>
    <row r="165" spans="1:7" s="86" customFormat="1" ht="14.25" hidden="1" customHeight="1" outlineLevel="1" x14ac:dyDescent="0.2">
      <c r="A165" s="57" t="s">
        <v>519</v>
      </c>
      <c r="B165" s="57" t="s">
        <v>518</v>
      </c>
      <c r="C165" s="56">
        <v>0</v>
      </c>
      <c r="D165" s="55"/>
      <c r="E165" s="54">
        <f t="shared" si="2"/>
        <v>0</v>
      </c>
      <c r="G165" s="86" t="s">
        <v>501</v>
      </c>
    </row>
    <row r="166" spans="1:7" s="86" customFormat="1" ht="14.25" hidden="1" customHeight="1" outlineLevel="1" x14ac:dyDescent="0.2">
      <c r="A166" s="57" t="s">
        <v>515</v>
      </c>
      <c r="B166" s="57" t="s">
        <v>514</v>
      </c>
      <c r="C166" s="56">
        <v>0</v>
      </c>
      <c r="D166" s="55"/>
      <c r="E166" s="54">
        <f t="shared" si="2"/>
        <v>0</v>
      </c>
      <c r="G166" s="86" t="s">
        <v>499</v>
      </c>
    </row>
    <row r="167" spans="1:7" s="86" customFormat="1" ht="14.25" hidden="1" customHeight="1" outlineLevel="1" x14ac:dyDescent="0.2">
      <c r="A167" s="57" t="s">
        <v>513</v>
      </c>
      <c r="B167" s="57" t="s">
        <v>512</v>
      </c>
      <c r="C167" s="56">
        <f>C168+C172+C176+C185</f>
        <v>0</v>
      </c>
      <c r="D167" s="55"/>
      <c r="E167" s="54">
        <f t="shared" si="2"/>
        <v>0</v>
      </c>
      <c r="G167" s="86" t="s">
        <v>729</v>
      </c>
    </row>
    <row r="168" spans="1:7" s="86" customFormat="1" ht="14.25" hidden="1" customHeight="1" outlineLevel="1" x14ac:dyDescent="0.2">
      <c r="A168" s="57" t="s">
        <v>511</v>
      </c>
      <c r="B168" s="57" t="s">
        <v>510</v>
      </c>
      <c r="C168" s="56">
        <f>C169+C170+C171</f>
        <v>0</v>
      </c>
      <c r="D168" s="55"/>
      <c r="E168" s="54">
        <f t="shared" si="2"/>
        <v>0</v>
      </c>
      <c r="G168" s="86" t="s">
        <v>727</v>
      </c>
    </row>
    <row r="169" spans="1:7" s="86" customFormat="1" ht="14.25" hidden="1" customHeight="1" outlineLevel="1" x14ac:dyDescent="0.2">
      <c r="A169" s="57" t="s">
        <v>507</v>
      </c>
      <c r="B169" s="57" t="s">
        <v>506</v>
      </c>
      <c r="C169" s="56">
        <v>0</v>
      </c>
      <c r="D169" s="55"/>
      <c r="E169" s="54">
        <f t="shared" si="2"/>
        <v>0</v>
      </c>
      <c r="G169" s="86" t="s">
        <v>725</v>
      </c>
    </row>
    <row r="170" spans="1:7" s="86" customFormat="1" ht="14.25" hidden="1" customHeight="1" outlineLevel="1" x14ac:dyDescent="0.2">
      <c r="A170" s="57" t="s">
        <v>505</v>
      </c>
      <c r="B170" s="57" t="s">
        <v>504</v>
      </c>
      <c r="C170" s="56">
        <v>0</v>
      </c>
      <c r="D170" s="55"/>
      <c r="E170" s="54">
        <f t="shared" si="2"/>
        <v>0</v>
      </c>
    </row>
    <row r="171" spans="1:7" s="86" customFormat="1" ht="14.25" hidden="1" customHeight="1" outlineLevel="1" x14ac:dyDescent="0.2">
      <c r="A171" s="57" t="s">
        <v>501</v>
      </c>
      <c r="B171" s="57" t="s">
        <v>500</v>
      </c>
      <c r="C171" s="56">
        <v>0</v>
      </c>
      <c r="D171" s="55"/>
      <c r="E171" s="54">
        <f t="shared" si="2"/>
        <v>0</v>
      </c>
      <c r="G171" s="86" t="s">
        <v>723</v>
      </c>
    </row>
    <row r="172" spans="1:7" s="86" customFormat="1" ht="14.25" hidden="1" customHeight="1" outlineLevel="1" x14ac:dyDescent="0.2">
      <c r="A172" s="57" t="s">
        <v>499</v>
      </c>
      <c r="B172" s="57" t="s">
        <v>498</v>
      </c>
      <c r="C172" s="56">
        <f>C173+C174+C175</f>
        <v>0</v>
      </c>
      <c r="D172" s="55"/>
      <c r="E172" s="54">
        <f t="shared" si="2"/>
        <v>0</v>
      </c>
      <c r="G172" s="86" t="s">
        <v>721</v>
      </c>
    </row>
    <row r="173" spans="1:7" s="86" customFormat="1" ht="14.25" hidden="1" customHeight="1" outlineLevel="1" x14ac:dyDescent="0.2">
      <c r="A173" s="57" t="s">
        <v>729</v>
      </c>
      <c r="B173" s="57" t="s">
        <v>728</v>
      </c>
      <c r="C173" s="56">
        <v>0</v>
      </c>
      <c r="D173" s="55"/>
      <c r="E173" s="54">
        <f t="shared" si="2"/>
        <v>0</v>
      </c>
      <c r="G173" s="86" t="s">
        <v>719</v>
      </c>
    </row>
    <row r="174" spans="1:7" s="86" customFormat="1" ht="14.25" hidden="1" customHeight="1" outlineLevel="1" x14ac:dyDescent="0.2">
      <c r="A174" s="57" t="s">
        <v>727</v>
      </c>
      <c r="B174" s="57" t="s">
        <v>726</v>
      </c>
      <c r="C174" s="56">
        <v>0</v>
      </c>
      <c r="D174" s="55"/>
      <c r="E174" s="54">
        <f t="shared" si="2"/>
        <v>0</v>
      </c>
    </row>
    <row r="175" spans="1:7" s="86" customFormat="1" ht="14.25" hidden="1" customHeight="1" outlineLevel="1" x14ac:dyDescent="0.2">
      <c r="A175" s="57" t="s">
        <v>725</v>
      </c>
      <c r="B175" s="57" t="s">
        <v>724</v>
      </c>
      <c r="C175" s="56">
        <v>0</v>
      </c>
      <c r="D175" s="55"/>
      <c r="E175" s="54">
        <f t="shared" si="2"/>
        <v>0</v>
      </c>
    </row>
    <row r="176" spans="1:7" s="86" customFormat="1" ht="14.25" hidden="1" customHeight="1" outlineLevel="1" x14ac:dyDescent="0.2">
      <c r="A176" s="57" t="s">
        <v>723</v>
      </c>
      <c r="B176" s="57" t="s">
        <v>722</v>
      </c>
      <c r="C176" s="56">
        <f>C177+C178+C179+C180+C181+C182+C183+C184</f>
        <v>0</v>
      </c>
      <c r="D176" s="55"/>
      <c r="E176" s="54">
        <f t="shared" si="2"/>
        <v>0</v>
      </c>
    </row>
    <row r="177" spans="1:5" s="86" customFormat="1" ht="14.25" hidden="1" customHeight="1" outlineLevel="1" x14ac:dyDescent="0.2">
      <c r="A177" s="57" t="s">
        <v>721</v>
      </c>
      <c r="B177" s="57" t="s">
        <v>720</v>
      </c>
      <c r="C177" s="56">
        <v>0</v>
      </c>
      <c r="D177" s="55"/>
      <c r="E177" s="54">
        <f t="shared" si="2"/>
        <v>0</v>
      </c>
    </row>
    <row r="178" spans="1:5" s="86" customFormat="1" ht="14.25" hidden="1" customHeight="1" outlineLevel="1" x14ac:dyDescent="0.2">
      <c r="A178" s="57" t="s">
        <v>719</v>
      </c>
      <c r="B178" s="57" t="s">
        <v>718</v>
      </c>
      <c r="C178" s="56">
        <v>0</v>
      </c>
      <c r="D178" s="55"/>
      <c r="E178" s="54">
        <f t="shared" si="2"/>
        <v>0</v>
      </c>
    </row>
    <row r="179" spans="1:5" s="86" customFormat="1" ht="14.25" hidden="1" customHeight="1" outlineLevel="1" x14ac:dyDescent="0.2">
      <c r="A179" s="57" t="s">
        <v>717</v>
      </c>
      <c r="B179" s="57" t="s">
        <v>716</v>
      </c>
      <c r="C179" s="56">
        <v>0</v>
      </c>
      <c r="D179" s="55"/>
      <c r="E179" s="54">
        <f t="shared" si="2"/>
        <v>0</v>
      </c>
    </row>
    <row r="180" spans="1:5" s="86" customFormat="1" ht="14.25" hidden="1" customHeight="1" outlineLevel="1" x14ac:dyDescent="0.2">
      <c r="A180" s="57" t="s">
        <v>715</v>
      </c>
      <c r="B180" s="57" t="s">
        <v>714</v>
      </c>
      <c r="C180" s="56">
        <v>0</v>
      </c>
      <c r="D180" s="55"/>
      <c r="E180" s="54">
        <f t="shared" si="2"/>
        <v>0</v>
      </c>
    </row>
    <row r="181" spans="1:5" s="86" customFormat="1" ht="14.25" hidden="1" customHeight="1" outlineLevel="1" x14ac:dyDescent="0.2">
      <c r="A181" s="57" t="s">
        <v>235</v>
      </c>
      <c r="B181" s="57" t="s">
        <v>234</v>
      </c>
      <c r="C181" s="56">
        <v>0</v>
      </c>
      <c r="D181" s="55"/>
      <c r="E181" s="54">
        <f t="shared" si="2"/>
        <v>0</v>
      </c>
    </row>
    <row r="182" spans="1:5" s="86" customFormat="1" ht="14.25" hidden="1" customHeight="1" outlineLevel="1" x14ac:dyDescent="0.2">
      <c r="A182" s="57" t="s">
        <v>233</v>
      </c>
      <c r="B182" s="57" t="s">
        <v>232</v>
      </c>
      <c r="C182" s="56">
        <v>0</v>
      </c>
      <c r="D182" s="55"/>
      <c r="E182" s="54">
        <f t="shared" si="2"/>
        <v>0</v>
      </c>
    </row>
    <row r="183" spans="1:5" s="86" customFormat="1" ht="14.25" hidden="1" customHeight="1" outlineLevel="1" x14ac:dyDescent="0.2">
      <c r="A183" s="57" t="s">
        <v>231</v>
      </c>
      <c r="B183" s="57" t="s">
        <v>230</v>
      </c>
      <c r="C183" s="56">
        <v>0</v>
      </c>
      <c r="D183" s="55"/>
      <c r="E183" s="54">
        <f t="shared" si="2"/>
        <v>0</v>
      </c>
    </row>
    <row r="184" spans="1:5" s="86" customFormat="1" ht="14.25" hidden="1" customHeight="1" outlineLevel="1" x14ac:dyDescent="0.2">
      <c r="A184" s="57" t="s">
        <v>229</v>
      </c>
      <c r="B184" s="57" t="s">
        <v>228</v>
      </c>
      <c r="C184" s="56">
        <v>0</v>
      </c>
      <c r="D184" s="55"/>
      <c r="E184" s="54">
        <f t="shared" si="2"/>
        <v>0</v>
      </c>
    </row>
    <row r="185" spans="1:5" s="86" customFormat="1" ht="14.25" hidden="1" customHeight="1" outlineLevel="1" x14ac:dyDescent="0.2">
      <c r="A185" s="57" t="s">
        <v>713</v>
      </c>
      <c r="B185" s="57" t="s">
        <v>712</v>
      </c>
      <c r="C185" s="56">
        <f>C186+C187+C188+C189+C190</f>
        <v>0</v>
      </c>
      <c r="D185" s="55"/>
      <c r="E185" s="54">
        <f t="shared" si="2"/>
        <v>0</v>
      </c>
    </row>
    <row r="186" spans="1:5" s="86" customFormat="1" ht="14.25" hidden="1" customHeight="1" outlineLevel="1" x14ac:dyDescent="0.2">
      <c r="A186" s="57" t="s">
        <v>711</v>
      </c>
      <c r="B186" s="57" t="s">
        <v>710</v>
      </c>
      <c r="C186" s="56">
        <v>0</v>
      </c>
      <c r="D186" s="55"/>
      <c r="E186" s="54">
        <f t="shared" si="2"/>
        <v>0</v>
      </c>
    </row>
    <row r="187" spans="1:5" s="86" customFormat="1" ht="14.25" hidden="1" customHeight="1" outlineLevel="1" x14ac:dyDescent="0.2">
      <c r="A187" s="57" t="s">
        <v>709</v>
      </c>
      <c r="B187" s="57" t="s">
        <v>708</v>
      </c>
      <c r="C187" s="56">
        <v>0</v>
      </c>
      <c r="D187" s="55"/>
      <c r="E187" s="54">
        <f t="shared" si="2"/>
        <v>0</v>
      </c>
    </row>
    <row r="188" spans="1:5" s="86" customFormat="1" ht="14.25" hidden="1" customHeight="1" outlineLevel="1" x14ac:dyDescent="0.2">
      <c r="A188" s="57" t="s">
        <v>707</v>
      </c>
      <c r="B188" s="57" t="s">
        <v>706</v>
      </c>
      <c r="C188" s="56">
        <v>0</v>
      </c>
      <c r="D188" s="55"/>
      <c r="E188" s="54">
        <f t="shared" si="2"/>
        <v>0</v>
      </c>
    </row>
    <row r="189" spans="1:5" s="86" customFormat="1" ht="14.25" hidden="1" customHeight="1" outlineLevel="1" x14ac:dyDescent="0.2">
      <c r="A189" s="57" t="s">
        <v>705</v>
      </c>
      <c r="B189" s="57" t="s">
        <v>704</v>
      </c>
      <c r="C189" s="56">
        <v>0</v>
      </c>
      <c r="D189" s="55"/>
      <c r="E189" s="54">
        <f t="shared" si="2"/>
        <v>0</v>
      </c>
    </row>
    <row r="190" spans="1:5" s="86" customFormat="1" ht="14.25" hidden="1" customHeight="1" outlineLevel="1" x14ac:dyDescent="0.2">
      <c r="A190" s="57" t="s">
        <v>703</v>
      </c>
      <c r="B190" s="57" t="s">
        <v>702</v>
      </c>
      <c r="C190" s="56">
        <v>0</v>
      </c>
      <c r="D190" s="55"/>
      <c r="E190" s="54">
        <f t="shared" si="2"/>
        <v>0</v>
      </c>
    </row>
    <row r="191" spans="1:5" s="86" customFormat="1" ht="14.25" hidden="1" customHeight="1" outlineLevel="1" x14ac:dyDescent="0.2">
      <c r="A191" s="57" t="s">
        <v>701</v>
      </c>
      <c r="B191" s="57" t="s">
        <v>700</v>
      </c>
      <c r="C191" s="56">
        <f>C192</f>
        <v>0</v>
      </c>
      <c r="D191" s="55"/>
      <c r="E191" s="54">
        <f t="shared" si="2"/>
        <v>0</v>
      </c>
    </row>
    <row r="192" spans="1:5" s="86" customFormat="1" ht="14.25" hidden="1" customHeight="1" outlineLevel="1" x14ac:dyDescent="0.2">
      <c r="A192" s="57" t="s">
        <v>227</v>
      </c>
      <c r="B192" s="57" t="s">
        <v>226</v>
      </c>
      <c r="C192" s="56">
        <f>C193+C194+C195+C196</f>
        <v>0</v>
      </c>
      <c r="D192" s="55"/>
      <c r="E192" s="54">
        <f t="shared" si="2"/>
        <v>0</v>
      </c>
    </row>
    <row r="193" spans="1:5" s="86" customFormat="1" ht="14.25" hidden="1" customHeight="1" outlineLevel="1" x14ac:dyDescent="0.2">
      <c r="A193" s="57" t="s">
        <v>699</v>
      </c>
      <c r="B193" s="57" t="s">
        <v>698</v>
      </c>
      <c r="C193" s="56">
        <v>0</v>
      </c>
      <c r="D193" s="55"/>
      <c r="E193" s="54">
        <f t="shared" si="2"/>
        <v>0</v>
      </c>
    </row>
    <row r="194" spans="1:5" s="86" customFormat="1" ht="14.25" hidden="1" customHeight="1" outlineLevel="1" x14ac:dyDescent="0.2">
      <c r="A194" s="57" t="s">
        <v>225</v>
      </c>
      <c r="B194" s="57" t="s">
        <v>224</v>
      </c>
      <c r="C194" s="56">
        <v>0</v>
      </c>
      <c r="D194" s="55"/>
      <c r="E194" s="54">
        <f t="shared" si="2"/>
        <v>0</v>
      </c>
    </row>
    <row r="195" spans="1:5" s="86" customFormat="1" ht="14.25" customHeight="1" collapsed="1" x14ac:dyDescent="0.2">
      <c r="A195" s="27">
        <v>3238</v>
      </c>
      <c r="B195" s="67" t="s">
        <v>11</v>
      </c>
      <c r="C195" s="20">
        <v>0</v>
      </c>
      <c r="D195" s="20"/>
      <c r="E195" s="71">
        <f t="shared" ref="E195:E258" si="3">IF(ISERROR(D195/C195*100),0,D195/C195*100)</f>
        <v>0</v>
      </c>
    </row>
    <row r="196" spans="1:5" s="86" customFormat="1" ht="14.25" hidden="1" customHeight="1" outlineLevel="1" x14ac:dyDescent="0.2">
      <c r="A196" s="57" t="s">
        <v>223</v>
      </c>
      <c r="B196" s="57" t="s">
        <v>222</v>
      </c>
      <c r="C196" s="56">
        <v>0</v>
      </c>
      <c r="D196" s="55"/>
      <c r="E196" s="54">
        <f t="shared" si="3"/>
        <v>0</v>
      </c>
    </row>
    <row r="197" spans="1:5" s="86" customFormat="1" ht="14.25" hidden="1" customHeight="1" outlineLevel="1" x14ac:dyDescent="0.2">
      <c r="A197" s="57" t="s">
        <v>221</v>
      </c>
      <c r="B197" s="57" t="s">
        <v>220</v>
      </c>
      <c r="C197" s="56">
        <f>C198</f>
        <v>0</v>
      </c>
      <c r="D197" s="55"/>
      <c r="E197" s="54">
        <f t="shared" si="3"/>
        <v>0</v>
      </c>
    </row>
    <row r="198" spans="1:5" s="86" customFormat="1" ht="14.25" hidden="1" customHeight="1" outlineLevel="1" x14ac:dyDescent="0.2">
      <c r="A198" s="57" t="s">
        <v>219</v>
      </c>
      <c r="B198" s="57" t="s">
        <v>218</v>
      </c>
      <c r="C198" s="56">
        <f>C199</f>
        <v>0</v>
      </c>
      <c r="D198" s="55"/>
      <c r="E198" s="54">
        <f t="shared" si="3"/>
        <v>0</v>
      </c>
    </row>
    <row r="199" spans="1:5" s="86" customFormat="1" ht="14.25" customHeight="1" collapsed="1" x14ac:dyDescent="0.2">
      <c r="A199" s="27">
        <v>3239</v>
      </c>
      <c r="B199" s="67" t="s">
        <v>56</v>
      </c>
      <c r="C199" s="10">
        <v>0</v>
      </c>
      <c r="D199" s="10"/>
      <c r="E199" s="65">
        <f t="shared" si="3"/>
        <v>0</v>
      </c>
    </row>
    <row r="200" spans="1:5" s="86" customFormat="1" ht="14.25" hidden="1" customHeight="1" outlineLevel="1" x14ac:dyDescent="0.2">
      <c r="A200" s="66" t="s">
        <v>217</v>
      </c>
      <c r="B200" s="57" t="s">
        <v>481</v>
      </c>
      <c r="C200" s="56">
        <f>C201</f>
        <v>0</v>
      </c>
      <c r="D200" s="55"/>
      <c r="E200" s="54">
        <f t="shared" si="3"/>
        <v>0</v>
      </c>
    </row>
    <row r="201" spans="1:5" s="86" customFormat="1" ht="14.25" hidden="1" customHeight="1" outlineLevel="1" x14ac:dyDescent="0.2">
      <c r="A201" s="57" t="s">
        <v>215</v>
      </c>
      <c r="B201" s="57" t="s">
        <v>214</v>
      </c>
      <c r="C201" s="56">
        <f>C202</f>
        <v>0</v>
      </c>
      <c r="D201" s="55"/>
      <c r="E201" s="54">
        <f t="shared" si="3"/>
        <v>0</v>
      </c>
    </row>
    <row r="202" spans="1:5" s="86" customFormat="1" ht="14.25" hidden="1" customHeight="1" outlineLevel="1" x14ac:dyDescent="0.2">
      <c r="A202" s="66" t="s">
        <v>213</v>
      </c>
      <c r="B202" s="57" t="s">
        <v>212</v>
      </c>
      <c r="C202" s="56">
        <v>0</v>
      </c>
      <c r="D202" s="55"/>
      <c r="E202" s="54">
        <f t="shared" si="3"/>
        <v>0</v>
      </c>
    </row>
    <row r="203" spans="1:5" s="86" customFormat="1" ht="14.25" hidden="1" customHeight="1" outlineLevel="1" x14ac:dyDescent="0.2">
      <c r="A203" s="57" t="s">
        <v>211</v>
      </c>
      <c r="B203" s="57" t="s">
        <v>210</v>
      </c>
      <c r="C203" s="56"/>
      <c r="D203" s="55"/>
      <c r="E203" s="54">
        <f t="shared" si="3"/>
        <v>0</v>
      </c>
    </row>
    <row r="204" spans="1:5" s="86" customFormat="1" ht="14.25" hidden="1" customHeight="1" outlineLevel="1" x14ac:dyDescent="0.2">
      <c r="A204" s="57" t="s">
        <v>209</v>
      </c>
      <c r="B204" s="57" t="s">
        <v>208</v>
      </c>
      <c r="C204" s="56">
        <f>C205</f>
        <v>0</v>
      </c>
      <c r="D204" s="55"/>
      <c r="E204" s="54">
        <f t="shared" si="3"/>
        <v>0</v>
      </c>
    </row>
    <row r="205" spans="1:5" s="86" customFormat="1" ht="14.25" hidden="1" customHeight="1" outlineLevel="1" x14ac:dyDescent="0.2">
      <c r="A205" s="57" t="s">
        <v>207</v>
      </c>
      <c r="B205" s="57" t="s">
        <v>206</v>
      </c>
      <c r="C205" s="56">
        <f>C206</f>
        <v>0</v>
      </c>
      <c r="D205" s="55"/>
      <c r="E205" s="54">
        <f t="shared" si="3"/>
        <v>0</v>
      </c>
    </row>
    <row r="206" spans="1:5" s="86" customFormat="1" ht="14.25" hidden="1" customHeight="1" outlineLevel="1" x14ac:dyDescent="0.2">
      <c r="A206" s="57" t="s">
        <v>205</v>
      </c>
      <c r="B206" s="57" t="s">
        <v>204</v>
      </c>
      <c r="C206" s="56">
        <f>C207</f>
        <v>0</v>
      </c>
      <c r="D206" s="55"/>
      <c r="E206" s="54">
        <f t="shared" si="3"/>
        <v>0</v>
      </c>
    </row>
    <row r="207" spans="1:5" s="86" customFormat="1" ht="14.25" hidden="1" customHeight="1" outlineLevel="1" x14ac:dyDescent="0.2">
      <c r="A207" s="57" t="s">
        <v>203</v>
      </c>
      <c r="B207" s="57" t="s">
        <v>202</v>
      </c>
      <c r="C207" s="56">
        <f>C208+C209+C210</f>
        <v>0</v>
      </c>
      <c r="D207" s="55"/>
      <c r="E207" s="54">
        <f t="shared" si="3"/>
        <v>0</v>
      </c>
    </row>
    <row r="208" spans="1:5" s="86" customFormat="1" ht="14.25" hidden="1" customHeight="1" outlineLevel="1" x14ac:dyDescent="0.2">
      <c r="A208" s="57" t="s">
        <v>201</v>
      </c>
      <c r="B208" s="57" t="s">
        <v>200</v>
      </c>
      <c r="C208" s="56">
        <v>0</v>
      </c>
      <c r="D208" s="55"/>
      <c r="E208" s="54">
        <f t="shared" si="3"/>
        <v>0</v>
      </c>
    </row>
    <row r="209" spans="1:5" s="86" customFormat="1" ht="14.25" hidden="1" customHeight="1" outlineLevel="1" x14ac:dyDescent="0.2">
      <c r="A209" s="66" t="s">
        <v>199</v>
      </c>
      <c r="B209" s="57" t="s">
        <v>198</v>
      </c>
      <c r="C209" s="56">
        <v>0</v>
      </c>
      <c r="D209" s="55"/>
      <c r="E209" s="54">
        <f t="shared" si="3"/>
        <v>0</v>
      </c>
    </row>
    <row r="210" spans="1:5" s="86" customFormat="1" ht="14.25" hidden="1" customHeight="1" outlineLevel="1" x14ac:dyDescent="0.2">
      <c r="A210" s="57" t="s">
        <v>197</v>
      </c>
      <c r="B210" s="57" t="s">
        <v>56</v>
      </c>
      <c r="C210" s="56">
        <v>0</v>
      </c>
      <c r="D210" s="55"/>
      <c r="E210" s="54">
        <f t="shared" si="3"/>
        <v>0</v>
      </c>
    </row>
    <row r="211" spans="1:5" s="86" customFormat="1" ht="14.25" hidden="1" customHeight="1" outlineLevel="1" x14ac:dyDescent="0.2">
      <c r="A211" s="57" t="s">
        <v>697</v>
      </c>
      <c r="B211" s="57" t="s">
        <v>696</v>
      </c>
      <c r="C211" s="56"/>
      <c r="D211" s="55"/>
      <c r="E211" s="54">
        <f t="shared" si="3"/>
        <v>0</v>
      </c>
    </row>
    <row r="212" spans="1:5" s="86" customFormat="1" ht="14.25" hidden="1" customHeight="1" outlineLevel="1" x14ac:dyDescent="0.2">
      <c r="A212" s="57" t="s">
        <v>196</v>
      </c>
      <c r="B212" s="57" t="s">
        <v>195</v>
      </c>
      <c r="C212" s="56">
        <f>C213</f>
        <v>0</v>
      </c>
      <c r="D212" s="55"/>
      <c r="E212" s="54">
        <f t="shared" si="3"/>
        <v>0</v>
      </c>
    </row>
    <row r="213" spans="1:5" s="77" customFormat="1" ht="14.25" customHeight="1" collapsed="1" x14ac:dyDescent="0.2">
      <c r="A213" s="69">
        <v>329</v>
      </c>
      <c r="B213" s="69" t="s">
        <v>57</v>
      </c>
      <c r="C213" s="11">
        <f>C214+C217</f>
        <v>0</v>
      </c>
      <c r="D213" s="11"/>
      <c r="E213" s="68">
        <f t="shared" si="3"/>
        <v>0</v>
      </c>
    </row>
    <row r="214" spans="1:5" ht="14.25" customHeight="1" x14ac:dyDescent="0.2">
      <c r="A214" s="27">
        <v>3292</v>
      </c>
      <c r="B214" s="27" t="s">
        <v>635</v>
      </c>
      <c r="C214" s="20">
        <f>C215</f>
        <v>0</v>
      </c>
      <c r="D214" s="20"/>
      <c r="E214" s="65">
        <f t="shared" si="3"/>
        <v>0</v>
      </c>
    </row>
    <row r="215" spans="1:5" ht="14.25" hidden="1" customHeight="1" outlineLevel="1" x14ac:dyDescent="0.2">
      <c r="A215" s="57" t="s">
        <v>194</v>
      </c>
      <c r="B215" s="57" t="s">
        <v>193</v>
      </c>
      <c r="C215" s="56">
        <f>C216</f>
        <v>0</v>
      </c>
      <c r="D215" s="55"/>
      <c r="E215" s="54">
        <f t="shared" si="3"/>
        <v>0</v>
      </c>
    </row>
    <row r="216" spans="1:5" ht="14.25" hidden="1" customHeight="1" outlineLevel="1" x14ac:dyDescent="0.2">
      <c r="A216" s="57" t="s">
        <v>192</v>
      </c>
      <c r="B216" s="57" t="s">
        <v>191</v>
      </c>
      <c r="C216" s="56">
        <v>0</v>
      </c>
      <c r="D216" s="55"/>
      <c r="E216" s="54">
        <f t="shared" si="3"/>
        <v>0</v>
      </c>
    </row>
    <row r="217" spans="1:5" ht="14.25" customHeight="1" collapsed="1" x14ac:dyDescent="0.2">
      <c r="A217" s="27">
        <v>3293</v>
      </c>
      <c r="B217" s="27" t="s">
        <v>59</v>
      </c>
      <c r="C217" s="10">
        <f>C218</f>
        <v>0</v>
      </c>
      <c r="D217" s="10"/>
      <c r="E217" s="65">
        <f t="shared" si="3"/>
        <v>0</v>
      </c>
    </row>
    <row r="218" spans="1:5" ht="14.25" hidden="1" customHeight="1" outlineLevel="1" x14ac:dyDescent="0.2">
      <c r="A218" s="57" t="s">
        <v>190</v>
      </c>
      <c r="B218" s="57" t="s">
        <v>189</v>
      </c>
      <c r="C218" s="56">
        <f>C219</f>
        <v>0</v>
      </c>
      <c r="D218" s="55"/>
      <c r="E218" s="54">
        <f t="shared" si="3"/>
        <v>0</v>
      </c>
    </row>
    <row r="219" spans="1:5" ht="14.25" hidden="1" customHeight="1" outlineLevel="1" x14ac:dyDescent="0.2">
      <c r="A219" s="57" t="s">
        <v>188</v>
      </c>
      <c r="B219" s="57" t="s">
        <v>187</v>
      </c>
      <c r="C219" s="56">
        <v>0</v>
      </c>
      <c r="D219" s="55"/>
      <c r="E219" s="54">
        <f t="shared" si="3"/>
        <v>0</v>
      </c>
    </row>
    <row r="220" spans="1:5" ht="14.25" customHeight="1" collapsed="1" x14ac:dyDescent="0.2">
      <c r="A220" s="27">
        <v>3294</v>
      </c>
      <c r="B220" s="27" t="s">
        <v>86</v>
      </c>
      <c r="D220" s="10"/>
      <c r="E220" s="65">
        <f t="shared" si="3"/>
        <v>0</v>
      </c>
    </row>
    <row r="221" spans="1:5" ht="14.25" hidden="1" customHeight="1" outlineLevel="1" x14ac:dyDescent="0.2">
      <c r="A221" s="57" t="s">
        <v>186</v>
      </c>
      <c r="B221" s="57" t="s">
        <v>86</v>
      </c>
      <c r="C221" s="56">
        <f>C222</f>
        <v>0</v>
      </c>
      <c r="D221" s="55"/>
      <c r="E221" s="54">
        <f t="shared" si="3"/>
        <v>0</v>
      </c>
    </row>
    <row r="222" spans="1:5" ht="14.25" customHeight="1" collapsed="1" x14ac:dyDescent="0.2">
      <c r="A222" s="27">
        <v>3295</v>
      </c>
      <c r="B222" s="27" t="s">
        <v>85</v>
      </c>
      <c r="C222" s="10">
        <f>C223</f>
        <v>0</v>
      </c>
      <c r="D222" s="10"/>
      <c r="E222" s="65">
        <f t="shared" si="3"/>
        <v>0</v>
      </c>
    </row>
    <row r="223" spans="1:5" ht="14.25" hidden="1" customHeight="1" outlineLevel="1" x14ac:dyDescent="0.2">
      <c r="A223" s="57" t="s">
        <v>185</v>
      </c>
      <c r="B223" s="57" t="s">
        <v>143</v>
      </c>
      <c r="C223" s="56">
        <f>C224</f>
        <v>0</v>
      </c>
      <c r="D223" s="55"/>
      <c r="E223" s="54">
        <f t="shared" si="3"/>
        <v>0</v>
      </c>
    </row>
    <row r="224" spans="1:5" ht="14.25" hidden="1" customHeight="1" outlineLevel="1" x14ac:dyDescent="0.2">
      <c r="A224" s="57" t="s">
        <v>695</v>
      </c>
      <c r="B224" s="57" t="s">
        <v>694</v>
      </c>
      <c r="C224" s="56">
        <f>C225</f>
        <v>0</v>
      </c>
      <c r="D224" s="55"/>
      <c r="E224" s="54">
        <f t="shared" si="3"/>
        <v>0</v>
      </c>
    </row>
    <row r="225" spans="1:5" ht="14.25" hidden="1" customHeight="1" outlineLevel="1" x14ac:dyDescent="0.2">
      <c r="A225" s="57" t="s">
        <v>693</v>
      </c>
      <c r="B225" s="57" t="s">
        <v>692</v>
      </c>
      <c r="C225" s="56">
        <v>0</v>
      </c>
      <c r="D225" s="55"/>
      <c r="E225" s="54">
        <f t="shared" si="3"/>
        <v>0</v>
      </c>
    </row>
    <row r="226" spans="1:5" ht="14.25" hidden="1" customHeight="1" outlineLevel="1" x14ac:dyDescent="0.2">
      <c r="A226" s="57" t="s">
        <v>691</v>
      </c>
      <c r="B226" s="57" t="s">
        <v>690</v>
      </c>
      <c r="C226" s="56"/>
      <c r="D226" s="55"/>
      <c r="E226" s="54">
        <f t="shared" si="3"/>
        <v>0</v>
      </c>
    </row>
    <row r="227" spans="1:5" ht="14.25" hidden="1" customHeight="1" outlineLevel="1" x14ac:dyDescent="0.2">
      <c r="A227" s="57" t="s">
        <v>689</v>
      </c>
      <c r="B227" s="57" t="s">
        <v>688</v>
      </c>
      <c r="C227" s="56">
        <f>C229</f>
        <v>334254.74900000001</v>
      </c>
      <c r="D227" s="55"/>
      <c r="E227" s="54">
        <f t="shared" si="3"/>
        <v>0</v>
      </c>
    </row>
    <row r="228" spans="1:5" ht="14.25" hidden="1" customHeight="1" outlineLevel="1" x14ac:dyDescent="0.2">
      <c r="A228" s="57" t="s">
        <v>476</v>
      </c>
      <c r="B228" s="57" t="s">
        <v>475</v>
      </c>
      <c r="C228" s="56"/>
      <c r="D228" s="55"/>
      <c r="E228" s="54">
        <f t="shared" si="3"/>
        <v>0</v>
      </c>
    </row>
    <row r="229" spans="1:5" ht="14.25" hidden="1" customHeight="1" outlineLevel="1" x14ac:dyDescent="0.2">
      <c r="A229" s="57" t="s">
        <v>687</v>
      </c>
      <c r="B229" s="57" t="s">
        <v>686</v>
      </c>
      <c r="C229" s="56">
        <f>C231+C279+C287</f>
        <v>334254.74900000001</v>
      </c>
      <c r="D229" s="55"/>
      <c r="E229" s="54">
        <f t="shared" si="3"/>
        <v>0</v>
      </c>
    </row>
    <row r="230" spans="1:5" ht="14.25" hidden="1" customHeight="1" outlineLevel="1" x14ac:dyDescent="0.2">
      <c r="A230" s="57" t="s">
        <v>184</v>
      </c>
      <c r="B230" s="57" t="s">
        <v>183</v>
      </c>
      <c r="C230" s="56"/>
      <c r="D230" s="55"/>
      <c r="E230" s="54">
        <f t="shared" si="3"/>
        <v>0</v>
      </c>
    </row>
    <row r="231" spans="1:5" ht="14.25" hidden="1" customHeight="1" outlineLevel="1" x14ac:dyDescent="0.2">
      <c r="A231" s="57" t="s">
        <v>470</v>
      </c>
      <c r="B231" s="57" t="s">
        <v>469</v>
      </c>
      <c r="C231" s="56">
        <f>C232</f>
        <v>329379.74900000001</v>
      </c>
      <c r="D231" s="55"/>
      <c r="E231" s="54">
        <f t="shared" si="3"/>
        <v>0</v>
      </c>
    </row>
    <row r="232" spans="1:5" ht="14.25" hidden="1" customHeight="1" outlineLevel="1" x14ac:dyDescent="0.2">
      <c r="A232" s="57" t="s">
        <v>685</v>
      </c>
      <c r="B232" s="57" t="s">
        <v>684</v>
      </c>
      <c r="C232" s="56">
        <f>C233+C242+C266+C272+C275</f>
        <v>329379.74900000001</v>
      </c>
      <c r="D232" s="55"/>
      <c r="E232" s="54">
        <f t="shared" si="3"/>
        <v>0</v>
      </c>
    </row>
    <row r="233" spans="1:5" ht="14.25" hidden="1" customHeight="1" outlineLevel="1" x14ac:dyDescent="0.2">
      <c r="A233" s="57" t="s">
        <v>683</v>
      </c>
      <c r="B233" s="57" t="s">
        <v>682</v>
      </c>
      <c r="C233" s="56">
        <f>C234+C236+C238</f>
        <v>238779.01200000002</v>
      </c>
      <c r="D233" s="55"/>
      <c r="E233" s="54">
        <f t="shared" si="3"/>
        <v>0</v>
      </c>
    </row>
    <row r="234" spans="1:5" ht="14.25" hidden="1" customHeight="1" outlineLevel="1" x14ac:dyDescent="0.2">
      <c r="A234" s="57" t="s">
        <v>681</v>
      </c>
      <c r="B234" s="57" t="s">
        <v>680</v>
      </c>
      <c r="C234" s="56">
        <f>C235</f>
        <v>191447.11200000002</v>
      </c>
      <c r="D234" s="55"/>
      <c r="E234" s="54">
        <f t="shared" si="3"/>
        <v>0</v>
      </c>
    </row>
    <row r="235" spans="1:5" ht="14.25" hidden="1" customHeight="1" outlineLevel="1" x14ac:dyDescent="0.2">
      <c r="A235" s="57" t="s">
        <v>679</v>
      </c>
      <c r="B235" s="57" t="s">
        <v>678</v>
      </c>
      <c r="C235" s="56">
        <v>191447.11200000002</v>
      </c>
      <c r="D235" s="55"/>
      <c r="E235" s="54">
        <f t="shared" si="3"/>
        <v>0</v>
      </c>
    </row>
    <row r="236" spans="1:5" ht="14.25" hidden="1" customHeight="1" outlineLevel="1" x14ac:dyDescent="0.2">
      <c r="A236" s="57" t="s">
        <v>677</v>
      </c>
      <c r="B236" s="57" t="s">
        <v>676</v>
      </c>
      <c r="C236" s="56">
        <f>C237</f>
        <v>9018.9000000000015</v>
      </c>
      <c r="D236" s="55"/>
      <c r="E236" s="54">
        <f t="shared" si="3"/>
        <v>0</v>
      </c>
    </row>
    <row r="237" spans="1:5" ht="14.25" hidden="1" customHeight="1" outlineLevel="1" x14ac:dyDescent="0.2">
      <c r="A237" s="57" t="s">
        <v>675</v>
      </c>
      <c r="B237" s="57" t="s">
        <v>674</v>
      </c>
      <c r="C237" s="56">
        <v>9018.9000000000015</v>
      </c>
      <c r="D237" s="55"/>
      <c r="E237" s="54">
        <f t="shared" si="3"/>
        <v>0</v>
      </c>
    </row>
    <row r="238" spans="1:5" ht="14.25" customHeight="1" collapsed="1" x14ac:dyDescent="0.2">
      <c r="A238" s="27">
        <v>3299</v>
      </c>
      <c r="B238" s="27" t="s">
        <v>182</v>
      </c>
      <c r="C238" s="18">
        <f>C240+C241+C239</f>
        <v>38313</v>
      </c>
      <c r="D238" s="18"/>
      <c r="E238" s="65">
        <f t="shared" si="3"/>
        <v>0</v>
      </c>
    </row>
    <row r="239" spans="1:5" ht="14.25" hidden="1" customHeight="1" outlineLevel="1" x14ac:dyDescent="0.2">
      <c r="A239" s="66" t="s">
        <v>181</v>
      </c>
      <c r="B239" s="57" t="s">
        <v>180</v>
      </c>
      <c r="C239" s="56">
        <v>0</v>
      </c>
      <c r="D239" s="55"/>
      <c r="E239" s="54">
        <f t="shared" si="3"/>
        <v>0</v>
      </c>
    </row>
    <row r="240" spans="1:5" ht="14.25" hidden="1" customHeight="1" outlineLevel="1" x14ac:dyDescent="0.2">
      <c r="A240" s="66" t="s">
        <v>179</v>
      </c>
      <c r="B240" s="57" t="s">
        <v>673</v>
      </c>
      <c r="C240" s="56">
        <v>32571</v>
      </c>
      <c r="D240" s="55"/>
      <c r="E240" s="54">
        <f t="shared" si="3"/>
        <v>0</v>
      </c>
    </row>
    <row r="241" spans="1:5" ht="14.25" customHeight="1" collapsed="1" x14ac:dyDescent="0.2">
      <c r="A241" s="27"/>
      <c r="B241" s="27"/>
      <c r="C241" s="10">
        <v>5742</v>
      </c>
      <c r="D241" s="10"/>
      <c r="E241" s="65">
        <f t="shared" si="3"/>
        <v>0</v>
      </c>
    </row>
    <row r="242" spans="1:5" s="77" customFormat="1" ht="14.25" customHeight="1" x14ac:dyDescent="0.2">
      <c r="A242" s="76">
        <v>34</v>
      </c>
      <c r="B242" s="16" t="s">
        <v>12</v>
      </c>
      <c r="C242" s="19">
        <f>C243+C251+C260+C247</f>
        <v>81092.077000000005</v>
      </c>
      <c r="D242" s="19"/>
      <c r="E242" s="68">
        <f t="shared" si="3"/>
        <v>0</v>
      </c>
    </row>
    <row r="243" spans="1:5" s="77" customFormat="1" ht="14.25" customHeight="1" x14ac:dyDescent="0.2">
      <c r="A243" s="76">
        <v>343</v>
      </c>
      <c r="B243" s="69" t="s">
        <v>62</v>
      </c>
      <c r="C243" s="11">
        <f>C245+C246+C244</f>
        <v>20060.103000000003</v>
      </c>
      <c r="D243" s="11"/>
      <c r="E243" s="68">
        <f t="shared" si="3"/>
        <v>0</v>
      </c>
    </row>
    <row r="244" spans="1:5" ht="14.25" customHeight="1" x14ac:dyDescent="0.2">
      <c r="A244" s="72">
        <v>3431</v>
      </c>
      <c r="B244" s="29" t="s">
        <v>63</v>
      </c>
      <c r="C244" s="20">
        <v>4809.6080000000002</v>
      </c>
      <c r="D244" s="20"/>
      <c r="E244" s="65">
        <f t="shared" si="3"/>
        <v>0</v>
      </c>
    </row>
    <row r="245" spans="1:5" ht="14.25" hidden="1" customHeight="1" outlineLevel="1" x14ac:dyDescent="0.2">
      <c r="A245" s="57" t="s">
        <v>177</v>
      </c>
      <c r="B245" s="57" t="s">
        <v>176</v>
      </c>
      <c r="C245" s="56">
        <v>9333.9150000000009</v>
      </c>
      <c r="D245" s="55"/>
      <c r="E245" s="54">
        <f t="shared" si="3"/>
        <v>0</v>
      </c>
    </row>
    <row r="246" spans="1:5" ht="14.25" hidden="1" customHeight="1" outlineLevel="1" x14ac:dyDescent="0.2">
      <c r="A246" s="57" t="s">
        <v>175</v>
      </c>
      <c r="B246" s="57" t="s">
        <v>174</v>
      </c>
      <c r="C246" s="56">
        <v>5916.58</v>
      </c>
      <c r="D246" s="55"/>
      <c r="E246" s="54">
        <f t="shared" si="3"/>
        <v>0</v>
      </c>
    </row>
    <row r="247" spans="1:5" ht="14.25" hidden="1" customHeight="1" outlineLevel="1" x14ac:dyDescent="0.2">
      <c r="A247" s="57" t="s">
        <v>173</v>
      </c>
      <c r="B247" s="57" t="s">
        <v>172</v>
      </c>
      <c r="C247" s="56">
        <f>C248+C249+C250</f>
        <v>10086.219999999999</v>
      </c>
      <c r="D247" s="55"/>
      <c r="E247" s="54">
        <f t="shared" si="3"/>
        <v>0</v>
      </c>
    </row>
    <row r="248" spans="1:5" ht="14.25" hidden="1" customHeight="1" outlineLevel="1" x14ac:dyDescent="0.2">
      <c r="A248" s="57" t="s">
        <v>171</v>
      </c>
      <c r="B248" s="57" t="s">
        <v>170</v>
      </c>
      <c r="C248" s="56">
        <v>3200.5450000000001</v>
      </c>
      <c r="D248" s="55"/>
      <c r="E248" s="54">
        <f t="shared" si="3"/>
        <v>0</v>
      </c>
    </row>
    <row r="249" spans="1:5" ht="14.25" hidden="1" customHeight="1" outlineLevel="1" x14ac:dyDescent="0.2">
      <c r="A249" s="57" t="s">
        <v>169</v>
      </c>
      <c r="B249" s="57" t="s">
        <v>168</v>
      </c>
      <c r="C249" s="56">
        <v>6375.625</v>
      </c>
      <c r="D249" s="55"/>
      <c r="E249" s="54">
        <f t="shared" si="3"/>
        <v>0</v>
      </c>
    </row>
    <row r="250" spans="1:5" ht="14.25" hidden="1" customHeight="1" outlineLevel="1" x14ac:dyDescent="0.2">
      <c r="A250" s="57" t="s">
        <v>167</v>
      </c>
      <c r="B250" s="57" t="s">
        <v>166</v>
      </c>
      <c r="C250" s="56">
        <v>510.05</v>
      </c>
      <c r="D250" s="55"/>
      <c r="E250" s="54">
        <f t="shared" si="3"/>
        <v>0</v>
      </c>
    </row>
    <row r="251" spans="1:5" ht="14.25" customHeight="1" collapsed="1" x14ac:dyDescent="0.2">
      <c r="A251" s="72">
        <v>3432</v>
      </c>
      <c r="B251" s="29" t="s">
        <v>164</v>
      </c>
      <c r="C251" s="10">
        <f>SUM(C252:C259)</f>
        <v>45069.927499999998</v>
      </c>
      <c r="D251" s="10"/>
      <c r="E251" s="65">
        <f t="shared" si="3"/>
        <v>0</v>
      </c>
    </row>
    <row r="252" spans="1:5" ht="14.25" hidden="1" customHeight="1" outlineLevel="1" x14ac:dyDescent="0.2">
      <c r="A252" s="57" t="s">
        <v>165</v>
      </c>
      <c r="B252" s="57" t="s">
        <v>164</v>
      </c>
      <c r="C252" s="56">
        <v>3315.3250000000003</v>
      </c>
      <c r="D252" s="55"/>
      <c r="E252" s="54">
        <f t="shared" si="3"/>
        <v>0</v>
      </c>
    </row>
    <row r="253" spans="1:5" ht="14.25" customHeight="1" collapsed="1" x14ac:dyDescent="0.2">
      <c r="A253" s="72">
        <v>3433</v>
      </c>
      <c r="B253" s="29" t="s">
        <v>64</v>
      </c>
      <c r="C253" s="10">
        <v>1530.15</v>
      </c>
      <c r="D253" s="10"/>
      <c r="E253" s="65">
        <f t="shared" si="3"/>
        <v>0</v>
      </c>
    </row>
    <row r="254" spans="1:5" ht="14.25" hidden="1" customHeight="1" outlineLevel="1" x14ac:dyDescent="0.2">
      <c r="A254" s="57" t="s">
        <v>163</v>
      </c>
      <c r="B254" s="57" t="s">
        <v>162</v>
      </c>
      <c r="C254" s="56">
        <v>1020.1</v>
      </c>
      <c r="D254" s="55"/>
      <c r="E254" s="54">
        <f t="shared" si="3"/>
        <v>0</v>
      </c>
    </row>
    <row r="255" spans="1:5" ht="14.25" hidden="1" customHeight="1" outlineLevel="1" x14ac:dyDescent="0.2">
      <c r="A255" s="57" t="s">
        <v>161</v>
      </c>
      <c r="B255" s="57" t="s">
        <v>160</v>
      </c>
      <c r="C255" s="56">
        <v>9180.9</v>
      </c>
      <c r="D255" s="55"/>
      <c r="E255" s="54">
        <f t="shared" si="3"/>
        <v>0</v>
      </c>
    </row>
    <row r="256" spans="1:5" s="77" customFormat="1" ht="27" customHeight="1" collapsed="1" x14ac:dyDescent="0.2">
      <c r="A256" s="75">
        <v>37</v>
      </c>
      <c r="B256" s="73" t="s">
        <v>156</v>
      </c>
      <c r="C256" s="11">
        <v>3825.125</v>
      </c>
      <c r="D256" s="11"/>
      <c r="E256" s="68">
        <f t="shared" si="3"/>
        <v>0</v>
      </c>
    </row>
    <row r="257" spans="1:6" s="77" customFormat="1" ht="15" customHeight="1" x14ac:dyDescent="0.2">
      <c r="A257" s="15">
        <v>372</v>
      </c>
      <c r="B257" s="73" t="s">
        <v>94</v>
      </c>
      <c r="C257" s="11">
        <v>12957.227500000001</v>
      </c>
      <c r="D257" s="11"/>
      <c r="E257" s="68">
        <f t="shared" si="3"/>
        <v>0</v>
      </c>
    </row>
    <row r="258" spans="1:6" ht="15" customHeight="1" x14ac:dyDescent="0.2">
      <c r="A258" s="72">
        <v>3721</v>
      </c>
      <c r="B258" s="29" t="s">
        <v>93</v>
      </c>
      <c r="C258" s="10">
        <v>8140.6</v>
      </c>
      <c r="D258" s="10"/>
      <c r="E258" s="65">
        <f t="shared" si="3"/>
        <v>0</v>
      </c>
    </row>
    <row r="259" spans="1:6" ht="15" hidden="1" customHeight="1" outlineLevel="1" x14ac:dyDescent="0.2">
      <c r="A259" s="57" t="s">
        <v>155</v>
      </c>
      <c r="B259" s="57" t="s">
        <v>154</v>
      </c>
      <c r="C259" s="56">
        <v>5100.5</v>
      </c>
      <c r="D259" s="55"/>
      <c r="E259" s="54">
        <f t="shared" ref="E259:E322" si="4">IF(ISERROR(D259/C259*100),0,D259/C259*100)</f>
        <v>0</v>
      </c>
    </row>
    <row r="260" spans="1:6" s="77" customFormat="1" ht="15" customHeight="1" collapsed="1" x14ac:dyDescent="0.2">
      <c r="A260" s="15">
        <v>38</v>
      </c>
      <c r="B260" s="74" t="s">
        <v>78</v>
      </c>
      <c r="C260" s="11">
        <f>C261+C262+C263+C264+C265</f>
        <v>5875.8265000000001</v>
      </c>
      <c r="D260" s="11"/>
      <c r="E260" s="65">
        <f t="shared" si="4"/>
        <v>0</v>
      </c>
    </row>
    <row r="261" spans="1:6" s="77" customFormat="1" ht="13.5" customHeight="1" x14ac:dyDescent="0.2">
      <c r="A261" s="15">
        <v>383</v>
      </c>
      <c r="B261" s="73" t="s">
        <v>91</v>
      </c>
      <c r="C261" s="1">
        <v>505</v>
      </c>
      <c r="D261" s="1"/>
      <c r="E261" s="65">
        <f t="shared" si="4"/>
        <v>0</v>
      </c>
    </row>
    <row r="262" spans="1:6" s="86" customFormat="1" ht="13.5" customHeight="1" x14ac:dyDescent="0.2">
      <c r="A262" s="72">
        <v>3831</v>
      </c>
      <c r="B262" s="29" t="s">
        <v>101</v>
      </c>
      <c r="C262" s="20">
        <v>1275.125</v>
      </c>
      <c r="D262" s="20"/>
      <c r="E262" s="71">
        <f t="shared" si="4"/>
        <v>0</v>
      </c>
      <c r="F262" s="77"/>
    </row>
    <row r="263" spans="1:6" s="86" customFormat="1" ht="13.5" hidden="1" customHeight="1" outlineLevel="1" x14ac:dyDescent="0.2">
      <c r="A263" s="57" t="s">
        <v>152</v>
      </c>
      <c r="B263" s="57" t="s">
        <v>151</v>
      </c>
      <c r="C263" s="56">
        <v>15.301499999999999</v>
      </c>
      <c r="D263" s="55"/>
      <c r="E263" s="54">
        <f t="shared" si="4"/>
        <v>0</v>
      </c>
      <c r="F263" s="77"/>
    </row>
    <row r="264" spans="1:6" s="86" customFormat="1" ht="13.5" hidden="1" customHeight="1" outlineLevel="1" x14ac:dyDescent="0.2">
      <c r="A264" s="57" t="s">
        <v>150</v>
      </c>
      <c r="B264" s="57" t="s">
        <v>149</v>
      </c>
      <c r="C264" s="56">
        <v>4080.4</v>
      </c>
      <c r="D264" s="55"/>
      <c r="E264" s="54">
        <f t="shared" si="4"/>
        <v>0</v>
      </c>
      <c r="F264" s="77"/>
    </row>
    <row r="265" spans="1:6" s="86" customFormat="1" ht="13.5" hidden="1" customHeight="1" outlineLevel="1" x14ac:dyDescent="0.2">
      <c r="A265" s="57" t="s">
        <v>148</v>
      </c>
      <c r="B265" s="57" t="s">
        <v>147</v>
      </c>
      <c r="C265" s="56">
        <v>0</v>
      </c>
      <c r="D265" s="55"/>
      <c r="E265" s="54">
        <f t="shared" si="4"/>
        <v>0</v>
      </c>
      <c r="F265" s="77"/>
    </row>
    <row r="266" spans="1:6" s="86" customFormat="1" ht="13.5" hidden="1" customHeight="1" outlineLevel="1" x14ac:dyDescent="0.2">
      <c r="A266" s="57" t="s">
        <v>146</v>
      </c>
      <c r="B266" s="57" t="s">
        <v>145</v>
      </c>
      <c r="C266" s="56">
        <f>C267</f>
        <v>3008.6600000000003</v>
      </c>
      <c r="D266" s="55"/>
      <c r="E266" s="54">
        <f t="shared" si="4"/>
        <v>0</v>
      </c>
      <c r="F266" s="77"/>
    </row>
    <row r="267" spans="1:6" s="86" customFormat="1" ht="13.5" hidden="1" customHeight="1" outlineLevel="1" x14ac:dyDescent="0.2">
      <c r="A267" s="57" t="s">
        <v>144</v>
      </c>
      <c r="B267" s="57" t="s">
        <v>143</v>
      </c>
      <c r="C267" s="56">
        <f>C268+C269+C270+C271</f>
        <v>3008.6600000000003</v>
      </c>
      <c r="D267" s="55"/>
      <c r="E267" s="54">
        <f t="shared" si="4"/>
        <v>0</v>
      </c>
      <c r="F267" s="77"/>
    </row>
    <row r="268" spans="1:6" s="86" customFormat="1" ht="13.5" hidden="1" customHeight="1" outlineLevel="1" x14ac:dyDescent="0.2">
      <c r="A268" s="57" t="s">
        <v>142</v>
      </c>
      <c r="B268" s="57" t="s">
        <v>141</v>
      </c>
      <c r="C268" s="56">
        <v>1638.3600000000001</v>
      </c>
      <c r="D268" s="55"/>
      <c r="E268" s="54">
        <f t="shared" si="4"/>
        <v>0</v>
      </c>
      <c r="F268" s="77"/>
    </row>
    <row r="269" spans="1:6" s="86" customFormat="1" ht="13.5" hidden="1" customHeight="1" outlineLevel="1" x14ac:dyDescent="0.2">
      <c r="A269" s="66" t="s">
        <v>140</v>
      </c>
      <c r="B269" s="57" t="s">
        <v>139</v>
      </c>
      <c r="C269" s="56">
        <v>915.2</v>
      </c>
      <c r="D269" s="55"/>
      <c r="E269" s="54">
        <f t="shared" si="4"/>
        <v>0</v>
      </c>
      <c r="F269" s="77"/>
    </row>
    <row r="270" spans="1:6" s="86" customFormat="1" ht="13.5" hidden="1" customHeight="1" outlineLevel="1" x14ac:dyDescent="0.2">
      <c r="A270" s="66" t="s">
        <v>456</v>
      </c>
      <c r="B270" s="57" t="s">
        <v>455</v>
      </c>
      <c r="C270" s="56">
        <v>455.1</v>
      </c>
      <c r="D270" s="55"/>
      <c r="E270" s="54">
        <f t="shared" si="4"/>
        <v>0</v>
      </c>
      <c r="F270" s="77"/>
    </row>
    <row r="271" spans="1:6" s="86" customFormat="1" ht="13.5" hidden="1" customHeight="1" outlineLevel="1" x14ac:dyDescent="0.2">
      <c r="A271" s="57" t="s">
        <v>138</v>
      </c>
      <c r="B271" s="57" t="s">
        <v>137</v>
      </c>
      <c r="C271" s="56">
        <v>0</v>
      </c>
      <c r="D271" s="55"/>
      <c r="E271" s="54">
        <f t="shared" si="4"/>
        <v>0</v>
      </c>
      <c r="F271" s="77"/>
    </row>
    <row r="272" spans="1:6" s="86" customFormat="1" ht="13.5" hidden="1" customHeight="1" outlineLevel="1" x14ac:dyDescent="0.2">
      <c r="A272" s="57" t="s">
        <v>136</v>
      </c>
      <c r="B272" s="57" t="s">
        <v>135</v>
      </c>
      <c r="C272" s="56">
        <f>C273</f>
        <v>0</v>
      </c>
      <c r="D272" s="55"/>
      <c r="E272" s="54">
        <f t="shared" si="4"/>
        <v>0</v>
      </c>
      <c r="F272" s="77"/>
    </row>
    <row r="273" spans="1:6" s="86" customFormat="1" ht="13.5" hidden="1" customHeight="1" outlineLevel="1" x14ac:dyDescent="0.2">
      <c r="A273" s="57" t="s">
        <v>134</v>
      </c>
      <c r="B273" s="57" t="s">
        <v>133</v>
      </c>
      <c r="C273" s="56">
        <f>C274</f>
        <v>0</v>
      </c>
      <c r="D273" s="55"/>
      <c r="E273" s="54">
        <f t="shared" si="4"/>
        <v>0</v>
      </c>
      <c r="F273" s="77"/>
    </row>
    <row r="274" spans="1:6" s="86" customFormat="1" ht="13.5" hidden="1" customHeight="1" outlineLevel="1" x14ac:dyDescent="0.2">
      <c r="A274" s="57" t="s">
        <v>132</v>
      </c>
      <c r="B274" s="57" t="s">
        <v>131</v>
      </c>
      <c r="C274" s="56">
        <v>0</v>
      </c>
      <c r="D274" s="55"/>
      <c r="E274" s="54">
        <f t="shared" si="4"/>
        <v>0</v>
      </c>
      <c r="F274" s="77"/>
    </row>
    <row r="275" spans="1:6" collapsed="1" x14ac:dyDescent="0.2">
      <c r="A275" s="67"/>
      <c r="B275" s="67"/>
      <c r="C275" s="10">
        <f>C276</f>
        <v>6500</v>
      </c>
      <c r="D275" s="10"/>
      <c r="E275" s="68">
        <f t="shared" si="4"/>
        <v>0</v>
      </c>
      <c r="F275" s="77"/>
    </row>
    <row r="276" spans="1:6" ht="12.75" customHeight="1" x14ac:dyDescent="0.2">
      <c r="A276" s="69" t="s">
        <v>672</v>
      </c>
      <c r="B276" s="69" t="s">
        <v>129</v>
      </c>
      <c r="C276" s="19">
        <f>C277</f>
        <v>6500</v>
      </c>
      <c r="D276" s="19"/>
      <c r="E276" s="68">
        <f t="shared" si="4"/>
        <v>0</v>
      </c>
      <c r="F276" s="77"/>
    </row>
    <row r="277" spans="1:6" ht="14.25" customHeight="1" x14ac:dyDescent="0.2">
      <c r="A277" s="69">
        <v>4</v>
      </c>
      <c r="B277" s="17" t="s">
        <v>75</v>
      </c>
      <c r="C277" s="19">
        <v>6500</v>
      </c>
      <c r="D277" s="19"/>
      <c r="E277" s="68">
        <f t="shared" si="4"/>
        <v>0</v>
      </c>
      <c r="F277" s="77"/>
    </row>
    <row r="278" spans="1:6" ht="14.25" customHeight="1" x14ac:dyDescent="0.2">
      <c r="A278" s="69">
        <v>42</v>
      </c>
      <c r="B278" s="70" t="s">
        <v>13</v>
      </c>
      <c r="C278" s="19"/>
      <c r="D278" s="19"/>
      <c r="E278" s="68">
        <f t="shared" si="4"/>
        <v>0</v>
      </c>
      <c r="F278" s="77"/>
    </row>
    <row r="279" spans="1:6" s="77" customFormat="1" ht="14.25" customHeight="1" x14ac:dyDescent="0.2">
      <c r="A279" s="69">
        <v>422</v>
      </c>
      <c r="B279" s="16" t="s">
        <v>18</v>
      </c>
      <c r="C279" s="11">
        <f>C280</f>
        <v>1875</v>
      </c>
      <c r="D279" s="11"/>
      <c r="E279" s="68">
        <f t="shared" si="4"/>
        <v>0</v>
      </c>
    </row>
    <row r="280" spans="1:6" ht="14.25" customHeight="1" x14ac:dyDescent="0.2">
      <c r="A280" s="50" t="s">
        <v>14</v>
      </c>
      <c r="B280" s="4" t="s">
        <v>15</v>
      </c>
      <c r="C280" s="20">
        <f>C281</f>
        <v>1875</v>
      </c>
      <c r="D280" s="20"/>
      <c r="E280" s="65">
        <f t="shared" si="4"/>
        <v>0</v>
      </c>
      <c r="F280" s="77"/>
    </row>
    <row r="281" spans="1:6" ht="14.25" hidden="1" customHeight="1" outlineLevel="1" x14ac:dyDescent="0.2">
      <c r="A281" s="57" t="s">
        <v>128</v>
      </c>
      <c r="B281" s="57" t="s">
        <v>15</v>
      </c>
      <c r="C281" s="56">
        <f>C282</f>
        <v>1875</v>
      </c>
      <c r="D281" s="55"/>
      <c r="E281" s="54">
        <f t="shared" si="4"/>
        <v>0</v>
      </c>
      <c r="F281" s="77"/>
    </row>
    <row r="282" spans="1:6" ht="14.25" customHeight="1" collapsed="1" x14ac:dyDescent="0.2">
      <c r="A282" s="50">
        <v>4222</v>
      </c>
      <c r="B282" s="92" t="s">
        <v>17</v>
      </c>
      <c r="C282" s="10">
        <f>C283+C284+C285</f>
        <v>1875</v>
      </c>
      <c r="D282" s="10"/>
      <c r="E282" s="65">
        <f t="shared" si="4"/>
        <v>0</v>
      </c>
      <c r="F282" s="77"/>
    </row>
    <row r="283" spans="1:6" ht="14.25" customHeight="1" x14ac:dyDescent="0.2">
      <c r="A283" s="50">
        <v>4223</v>
      </c>
      <c r="B283" s="92" t="s">
        <v>43</v>
      </c>
      <c r="C283" s="10">
        <v>875</v>
      </c>
      <c r="D283" s="10"/>
      <c r="E283" s="65">
        <f t="shared" si="4"/>
        <v>0</v>
      </c>
    </row>
    <row r="284" spans="1:6" ht="14.25" hidden="1" customHeight="1" outlineLevel="1" x14ac:dyDescent="0.2">
      <c r="A284" s="57" t="s">
        <v>126</v>
      </c>
      <c r="B284" s="57" t="s">
        <v>43</v>
      </c>
      <c r="C284" s="56">
        <v>500</v>
      </c>
      <c r="D284" s="55"/>
      <c r="E284" s="54">
        <f t="shared" si="4"/>
        <v>0</v>
      </c>
    </row>
    <row r="285" spans="1:6" ht="14.25" customHeight="1" collapsed="1" x14ac:dyDescent="0.2">
      <c r="A285" s="50"/>
      <c r="B285" s="92"/>
      <c r="C285" s="10">
        <v>500</v>
      </c>
      <c r="D285" s="10"/>
      <c r="E285" s="68">
        <f t="shared" si="4"/>
        <v>0</v>
      </c>
    </row>
    <row r="286" spans="1:6" s="77" customFormat="1" ht="14.25" customHeight="1" x14ac:dyDescent="0.2">
      <c r="A286" s="94" t="s">
        <v>631</v>
      </c>
      <c r="B286" s="93" t="s">
        <v>630</v>
      </c>
      <c r="C286" s="11"/>
      <c r="D286" s="11"/>
      <c r="E286" s="68">
        <f t="shared" si="4"/>
        <v>0</v>
      </c>
    </row>
    <row r="287" spans="1:6" s="77" customFormat="1" ht="14.25" customHeight="1" x14ac:dyDescent="0.2">
      <c r="A287" s="94">
        <v>4</v>
      </c>
      <c r="B287" s="17" t="s">
        <v>75</v>
      </c>
      <c r="C287" s="11">
        <f>C288</f>
        <v>3000</v>
      </c>
      <c r="D287" s="11"/>
      <c r="E287" s="68">
        <f t="shared" si="4"/>
        <v>0</v>
      </c>
    </row>
    <row r="288" spans="1:6" s="77" customFormat="1" ht="14.25" customHeight="1" x14ac:dyDescent="0.2">
      <c r="A288" s="94">
        <v>41</v>
      </c>
      <c r="B288" s="17" t="s">
        <v>98</v>
      </c>
      <c r="C288" s="11">
        <f>C289+C292</f>
        <v>3000</v>
      </c>
      <c r="D288" s="11"/>
      <c r="E288" s="68">
        <f t="shared" si="4"/>
        <v>0</v>
      </c>
    </row>
    <row r="289" spans="1:5" s="77" customFormat="1" ht="14.25" customHeight="1" x14ac:dyDescent="0.2">
      <c r="A289" s="94">
        <v>412</v>
      </c>
      <c r="B289" s="17" t="s">
        <v>99</v>
      </c>
      <c r="C289" s="11">
        <f>C290</f>
        <v>500</v>
      </c>
      <c r="D289" s="11"/>
      <c r="E289" s="68">
        <f t="shared" si="4"/>
        <v>0</v>
      </c>
    </row>
    <row r="290" spans="1:5" ht="14.25" customHeight="1" x14ac:dyDescent="0.2">
      <c r="A290" s="50">
        <v>4123</v>
      </c>
      <c r="B290" s="92" t="s">
        <v>97</v>
      </c>
      <c r="C290" s="10">
        <f>C291</f>
        <v>500</v>
      </c>
      <c r="D290" s="10"/>
      <c r="E290" s="65">
        <f t="shared" si="4"/>
        <v>0</v>
      </c>
    </row>
    <row r="291" spans="1:5" ht="14.25" hidden="1" customHeight="1" outlineLevel="1" x14ac:dyDescent="0.2">
      <c r="A291" s="57" t="s">
        <v>123</v>
      </c>
      <c r="B291" s="57" t="s">
        <v>97</v>
      </c>
      <c r="C291" s="56">
        <v>500</v>
      </c>
      <c r="D291" s="55"/>
      <c r="E291" s="54">
        <f t="shared" si="4"/>
        <v>0</v>
      </c>
    </row>
    <row r="292" spans="1:5" s="77" customFormat="1" ht="14.25" customHeight="1" collapsed="1" x14ac:dyDescent="0.2">
      <c r="A292" s="94">
        <v>42</v>
      </c>
      <c r="B292" s="70" t="s">
        <v>13</v>
      </c>
      <c r="C292" s="11">
        <f>C293</f>
        <v>2500</v>
      </c>
      <c r="D292" s="11"/>
      <c r="E292" s="68">
        <f t="shared" si="4"/>
        <v>0</v>
      </c>
    </row>
    <row r="293" spans="1:5" s="77" customFormat="1" ht="14.25" customHeight="1" x14ac:dyDescent="0.2">
      <c r="A293" s="94">
        <v>426</v>
      </c>
      <c r="B293" s="93" t="s">
        <v>20</v>
      </c>
      <c r="C293" s="11">
        <f>C294</f>
        <v>2500</v>
      </c>
      <c r="D293" s="11"/>
      <c r="E293" s="68">
        <f t="shared" si="4"/>
        <v>0</v>
      </c>
    </row>
    <row r="294" spans="1:5" ht="14.25" customHeight="1" x14ac:dyDescent="0.2">
      <c r="A294" s="50">
        <v>4262</v>
      </c>
      <c r="B294" s="92" t="s">
        <v>0</v>
      </c>
      <c r="C294" s="20">
        <v>2500</v>
      </c>
      <c r="D294" s="20"/>
      <c r="E294" s="65">
        <f t="shared" si="4"/>
        <v>0</v>
      </c>
    </row>
    <row r="295" spans="1:5" ht="14.25" hidden="1" customHeight="1" outlineLevel="1" x14ac:dyDescent="0.2">
      <c r="A295" s="57" t="s">
        <v>121</v>
      </c>
      <c r="B295" s="57" t="s">
        <v>120</v>
      </c>
      <c r="C295" s="56"/>
      <c r="D295" s="55"/>
      <c r="E295" s="54">
        <f t="shared" si="4"/>
        <v>0</v>
      </c>
    </row>
    <row r="296" spans="1:5" ht="14.25" customHeight="1" collapsed="1" x14ac:dyDescent="0.2">
      <c r="A296" s="67"/>
      <c r="B296" s="67"/>
      <c r="D296" s="10"/>
      <c r="E296" s="68">
        <f t="shared" si="4"/>
        <v>0</v>
      </c>
    </row>
    <row r="297" spans="1:5" ht="14.25" customHeight="1" x14ac:dyDescent="0.2">
      <c r="A297" s="23">
        <v>101</v>
      </c>
      <c r="B297" s="69" t="s">
        <v>671</v>
      </c>
      <c r="C297" s="11"/>
      <c r="D297" s="11"/>
      <c r="E297" s="68">
        <f t="shared" si="4"/>
        <v>0</v>
      </c>
    </row>
    <row r="298" spans="1:5" ht="14.25" customHeight="1" x14ac:dyDescent="0.2">
      <c r="A298" s="67"/>
      <c r="B298" s="67"/>
      <c r="D298" s="10"/>
      <c r="E298" s="68">
        <f t="shared" si="4"/>
        <v>0</v>
      </c>
    </row>
    <row r="299" spans="1:5" ht="25.5" x14ac:dyDescent="0.2">
      <c r="A299" s="91" t="s">
        <v>670</v>
      </c>
      <c r="B299" s="14" t="s">
        <v>669</v>
      </c>
      <c r="C299" s="11"/>
      <c r="D299" s="11"/>
      <c r="E299" s="68">
        <f t="shared" si="4"/>
        <v>0</v>
      </c>
    </row>
    <row r="300" spans="1:5" ht="14.25" customHeight="1" x14ac:dyDescent="0.2">
      <c r="A300" s="76">
        <v>3</v>
      </c>
      <c r="B300" s="83" t="s">
        <v>68</v>
      </c>
      <c r="C300" s="11"/>
      <c r="D300" s="11"/>
      <c r="E300" s="68">
        <f t="shared" si="4"/>
        <v>0</v>
      </c>
    </row>
    <row r="301" spans="1:5" ht="24.75" customHeight="1" x14ac:dyDescent="0.2">
      <c r="A301" s="91">
        <v>37</v>
      </c>
      <c r="B301" s="74" t="s">
        <v>69</v>
      </c>
      <c r="C301" s="11"/>
      <c r="D301" s="11"/>
      <c r="E301" s="68">
        <f t="shared" si="4"/>
        <v>0</v>
      </c>
    </row>
    <row r="302" spans="1:5" s="77" customFormat="1" ht="14.25" customHeight="1" x14ac:dyDescent="0.2">
      <c r="A302" s="76">
        <v>371</v>
      </c>
      <c r="B302" s="74" t="s">
        <v>70</v>
      </c>
      <c r="C302" s="11"/>
      <c r="D302" s="11"/>
      <c r="E302" s="68">
        <f t="shared" si="4"/>
        <v>0</v>
      </c>
    </row>
    <row r="303" spans="1:5" ht="14.25" customHeight="1" x14ac:dyDescent="0.2">
      <c r="A303" s="67">
        <v>3711</v>
      </c>
      <c r="B303" s="29" t="s">
        <v>60</v>
      </c>
      <c r="C303" s="20"/>
      <c r="D303" s="20"/>
      <c r="E303" s="65">
        <f t="shared" si="4"/>
        <v>0</v>
      </c>
    </row>
    <row r="304" spans="1:5" ht="14.25" hidden="1" customHeight="1" outlineLevel="1" x14ac:dyDescent="0.2">
      <c r="A304" s="57" t="s">
        <v>668</v>
      </c>
      <c r="B304" s="57" t="s">
        <v>667</v>
      </c>
      <c r="C304" s="56"/>
      <c r="D304" s="55"/>
      <c r="E304" s="54">
        <f t="shared" si="4"/>
        <v>0</v>
      </c>
    </row>
    <row r="305" spans="1:5" ht="14.25" hidden="1" customHeight="1" outlineLevel="1" x14ac:dyDescent="0.2">
      <c r="A305" s="57" t="s">
        <v>666</v>
      </c>
      <c r="B305" s="57" t="s">
        <v>665</v>
      </c>
      <c r="C305" s="56"/>
      <c r="D305" s="55"/>
      <c r="E305" s="54">
        <f t="shared" si="4"/>
        <v>0</v>
      </c>
    </row>
    <row r="306" spans="1:5" ht="14.25" hidden="1" customHeight="1" outlineLevel="1" x14ac:dyDescent="0.2">
      <c r="A306" s="57" t="s">
        <v>664</v>
      </c>
      <c r="B306" s="57" t="s">
        <v>663</v>
      </c>
      <c r="C306" s="56"/>
      <c r="D306" s="55"/>
      <c r="E306" s="54">
        <f t="shared" si="4"/>
        <v>0</v>
      </c>
    </row>
    <row r="307" spans="1:5" ht="14.25" hidden="1" customHeight="1" outlineLevel="1" x14ac:dyDescent="0.2">
      <c r="A307" s="57" t="s">
        <v>662</v>
      </c>
      <c r="B307" s="57" t="s">
        <v>661</v>
      </c>
      <c r="C307" s="56"/>
      <c r="D307" s="55"/>
      <c r="E307" s="54">
        <f t="shared" si="4"/>
        <v>0</v>
      </c>
    </row>
    <row r="308" spans="1:5" ht="14.25" hidden="1" customHeight="1" outlineLevel="1" x14ac:dyDescent="0.2">
      <c r="A308" s="57" t="s">
        <v>660</v>
      </c>
      <c r="B308" s="57" t="s">
        <v>659</v>
      </c>
      <c r="C308" s="56"/>
      <c r="D308" s="55"/>
      <c r="E308" s="54">
        <f t="shared" si="4"/>
        <v>0</v>
      </c>
    </row>
    <row r="309" spans="1:5" ht="14.25" hidden="1" customHeight="1" outlineLevel="1" x14ac:dyDescent="0.2">
      <c r="A309" s="57" t="s">
        <v>658</v>
      </c>
      <c r="B309" s="57" t="s">
        <v>657</v>
      </c>
      <c r="C309" s="56"/>
      <c r="D309" s="55"/>
      <c r="E309" s="54">
        <f t="shared" si="4"/>
        <v>0</v>
      </c>
    </row>
    <row r="310" spans="1:5" ht="14.25" hidden="1" customHeight="1" outlineLevel="1" x14ac:dyDescent="0.2">
      <c r="A310" s="57" t="s">
        <v>656</v>
      </c>
      <c r="B310" s="57" t="s">
        <v>655</v>
      </c>
      <c r="C310" s="56"/>
      <c r="D310" s="55"/>
      <c r="E310" s="54">
        <f t="shared" si="4"/>
        <v>0</v>
      </c>
    </row>
    <row r="311" spans="1:5" ht="14.25" hidden="1" customHeight="1" outlineLevel="1" x14ac:dyDescent="0.2">
      <c r="A311" s="57" t="s">
        <v>654</v>
      </c>
      <c r="B311" s="57" t="s">
        <v>653</v>
      </c>
      <c r="C311" s="56"/>
      <c r="D311" s="55"/>
      <c r="E311" s="54">
        <f t="shared" si="4"/>
        <v>0</v>
      </c>
    </row>
    <row r="312" spans="1:5" ht="14.25" hidden="1" customHeight="1" outlineLevel="1" x14ac:dyDescent="0.2">
      <c r="A312" s="57" t="s">
        <v>652</v>
      </c>
      <c r="B312" s="57" t="s">
        <v>651</v>
      </c>
      <c r="C312" s="56"/>
      <c r="D312" s="55"/>
      <c r="E312" s="54">
        <f t="shared" si="4"/>
        <v>0</v>
      </c>
    </row>
    <row r="313" spans="1:5" ht="14.25" hidden="1" customHeight="1" outlineLevel="1" x14ac:dyDescent="0.2">
      <c r="A313" s="57" t="s">
        <v>650</v>
      </c>
      <c r="B313" s="57" t="s">
        <v>649</v>
      </c>
      <c r="C313" s="56"/>
      <c r="D313" s="55"/>
      <c r="E313" s="54">
        <f t="shared" si="4"/>
        <v>0</v>
      </c>
    </row>
    <row r="314" spans="1:5" ht="14.25" hidden="1" customHeight="1" outlineLevel="1" x14ac:dyDescent="0.2">
      <c r="A314" s="57" t="s">
        <v>648</v>
      </c>
      <c r="B314" s="57" t="s">
        <v>647</v>
      </c>
      <c r="C314" s="56"/>
      <c r="D314" s="55"/>
      <c r="E314" s="54">
        <f t="shared" si="4"/>
        <v>0</v>
      </c>
    </row>
    <row r="315" spans="1:5" ht="14.25" hidden="1" customHeight="1" outlineLevel="1" x14ac:dyDescent="0.2">
      <c r="A315" s="57" t="s">
        <v>646</v>
      </c>
      <c r="B315" s="57" t="s">
        <v>645</v>
      </c>
      <c r="C315" s="56"/>
      <c r="D315" s="55"/>
      <c r="E315" s="54">
        <f t="shared" si="4"/>
        <v>0</v>
      </c>
    </row>
    <row r="316" spans="1:5" ht="14.25" hidden="1" customHeight="1" outlineLevel="1" x14ac:dyDescent="0.2">
      <c r="A316" s="57" t="s">
        <v>644</v>
      </c>
      <c r="B316" s="57" t="s">
        <v>643</v>
      </c>
      <c r="C316" s="56"/>
      <c r="D316" s="55"/>
      <c r="E316" s="54">
        <f t="shared" si="4"/>
        <v>0</v>
      </c>
    </row>
    <row r="317" spans="1:5" s="77" customFormat="1" ht="14.25" customHeight="1" collapsed="1" x14ac:dyDescent="0.2">
      <c r="A317" s="76">
        <v>372</v>
      </c>
      <c r="B317" s="74" t="s">
        <v>94</v>
      </c>
      <c r="C317" s="11"/>
      <c r="D317" s="11"/>
      <c r="E317" s="68">
        <f t="shared" si="4"/>
        <v>0</v>
      </c>
    </row>
    <row r="318" spans="1:5" ht="14.25" customHeight="1" x14ac:dyDescent="0.2">
      <c r="A318" s="67">
        <v>3721</v>
      </c>
      <c r="B318" s="29" t="s">
        <v>93</v>
      </c>
      <c r="C318" s="20"/>
      <c r="D318" s="20"/>
      <c r="E318" s="65">
        <f t="shared" si="4"/>
        <v>0</v>
      </c>
    </row>
    <row r="319" spans="1:5" ht="14.25" customHeight="1" x14ac:dyDescent="0.2">
      <c r="A319" s="91">
        <v>38</v>
      </c>
      <c r="B319" s="74" t="s">
        <v>78</v>
      </c>
      <c r="C319" s="11"/>
      <c r="D319" s="11"/>
      <c r="E319" s="68">
        <f t="shared" si="4"/>
        <v>0</v>
      </c>
    </row>
    <row r="320" spans="1:5" ht="14.25" customHeight="1" x14ac:dyDescent="0.2">
      <c r="A320" s="76">
        <v>386</v>
      </c>
      <c r="B320" s="74" t="s">
        <v>634</v>
      </c>
      <c r="C320" s="11"/>
      <c r="D320" s="11"/>
      <c r="E320" s="68">
        <f t="shared" si="4"/>
        <v>0</v>
      </c>
    </row>
    <row r="321" spans="1:5" ht="14.25" customHeight="1" x14ac:dyDescent="0.2">
      <c r="A321" s="67">
        <v>38613</v>
      </c>
      <c r="B321" s="29" t="s">
        <v>112</v>
      </c>
      <c r="C321" s="20"/>
      <c r="D321" s="20"/>
      <c r="E321" s="65">
        <f t="shared" si="4"/>
        <v>0</v>
      </c>
    </row>
    <row r="322" spans="1:5" ht="14.25" hidden="1" customHeight="1" outlineLevel="1" x14ac:dyDescent="0.2">
      <c r="A322" s="66" t="s">
        <v>633</v>
      </c>
      <c r="B322" s="57" t="s">
        <v>632</v>
      </c>
      <c r="C322" s="56"/>
      <c r="D322" s="55"/>
      <c r="E322" s="54">
        <f t="shared" si="4"/>
        <v>0</v>
      </c>
    </row>
    <row r="323" spans="1:5" ht="14.25" customHeight="1" collapsed="1" x14ac:dyDescent="0.2">
      <c r="A323" s="67"/>
      <c r="B323" s="29"/>
      <c r="C323" s="20"/>
      <c r="D323" s="20"/>
      <c r="E323" s="65"/>
    </row>
    <row r="324" spans="1:5" ht="24" customHeight="1" x14ac:dyDescent="0.25">
      <c r="A324" s="90"/>
      <c r="B324" s="90" t="s">
        <v>100</v>
      </c>
      <c r="C324" s="11"/>
      <c r="D324" s="11"/>
      <c r="E324" s="68">
        <f t="shared" ref="E324:E355" si="5">IF(ISERROR(D324/C324*100),0,D324/C324*100)</f>
        <v>0</v>
      </c>
    </row>
    <row r="325" spans="1:5" ht="23.25" customHeight="1" x14ac:dyDescent="0.2">
      <c r="A325" s="15">
        <v>100</v>
      </c>
      <c r="B325" s="14" t="s">
        <v>448</v>
      </c>
      <c r="C325" s="11"/>
      <c r="D325" s="11"/>
      <c r="E325" s="68">
        <f t="shared" si="5"/>
        <v>0</v>
      </c>
    </row>
    <row r="326" spans="1:5" ht="14.25" customHeight="1" x14ac:dyDescent="0.2">
      <c r="D326" s="10"/>
      <c r="E326" s="68">
        <f t="shared" si="5"/>
        <v>0</v>
      </c>
    </row>
    <row r="327" spans="1:5" ht="14.25" customHeight="1" x14ac:dyDescent="0.2">
      <c r="A327" s="76" t="s">
        <v>642</v>
      </c>
      <c r="B327" s="5" t="s">
        <v>446</v>
      </c>
      <c r="C327" s="11"/>
      <c r="D327" s="11"/>
      <c r="E327" s="68">
        <f t="shared" si="5"/>
        <v>0</v>
      </c>
    </row>
    <row r="328" spans="1:5" s="77" customFormat="1" ht="14.25" customHeight="1" x14ac:dyDescent="0.2">
      <c r="A328" s="76">
        <v>3</v>
      </c>
      <c r="B328" s="83" t="s">
        <v>68</v>
      </c>
      <c r="C328" s="11"/>
      <c r="D328" s="11"/>
      <c r="E328" s="68">
        <f t="shared" si="5"/>
        <v>0</v>
      </c>
    </row>
    <row r="329" spans="1:5" s="77" customFormat="1" ht="14.25" customHeight="1" x14ac:dyDescent="0.2">
      <c r="A329" s="76">
        <v>31</v>
      </c>
      <c r="B329" s="69" t="s">
        <v>44</v>
      </c>
      <c r="C329" s="11"/>
      <c r="D329" s="11"/>
      <c r="E329" s="68">
        <f t="shared" si="5"/>
        <v>0</v>
      </c>
    </row>
    <row r="330" spans="1:5" s="77" customFormat="1" ht="14.25" customHeight="1" x14ac:dyDescent="0.2">
      <c r="A330" s="76">
        <v>311</v>
      </c>
      <c r="B330" s="69" t="s">
        <v>445</v>
      </c>
      <c r="C330" s="11"/>
      <c r="D330" s="11"/>
      <c r="E330" s="68">
        <f t="shared" si="5"/>
        <v>0</v>
      </c>
    </row>
    <row r="331" spans="1:5" s="86" customFormat="1" ht="14.25" customHeight="1" x14ac:dyDescent="0.2">
      <c r="A331" s="25">
        <v>3111</v>
      </c>
      <c r="B331" s="25" t="s">
        <v>45</v>
      </c>
      <c r="C331" s="10"/>
      <c r="D331" s="10"/>
      <c r="E331" s="65">
        <f t="shared" si="5"/>
        <v>0</v>
      </c>
    </row>
    <row r="332" spans="1:5" s="86" customFormat="1" ht="14.25" hidden="1" customHeight="1" outlineLevel="1" x14ac:dyDescent="0.2">
      <c r="A332" s="57" t="s">
        <v>444</v>
      </c>
      <c r="B332" s="57" t="s">
        <v>443</v>
      </c>
      <c r="C332" s="56"/>
      <c r="D332" s="55"/>
      <c r="E332" s="54">
        <f t="shared" si="5"/>
        <v>0</v>
      </c>
    </row>
    <row r="333" spans="1:5" s="86" customFormat="1" ht="14.25" hidden="1" customHeight="1" outlineLevel="1" x14ac:dyDescent="0.2">
      <c r="A333" s="57" t="s">
        <v>442</v>
      </c>
      <c r="B333" s="57" t="s">
        <v>441</v>
      </c>
      <c r="C333" s="56"/>
      <c r="D333" s="55"/>
      <c r="E333" s="54">
        <f t="shared" si="5"/>
        <v>0</v>
      </c>
    </row>
    <row r="334" spans="1:5" s="86" customFormat="1" ht="14.25" hidden="1" customHeight="1" outlineLevel="1" x14ac:dyDescent="0.2">
      <c r="A334" s="57" t="s">
        <v>440</v>
      </c>
      <c r="B334" s="57" t="s">
        <v>439</v>
      </c>
      <c r="C334" s="56"/>
      <c r="D334" s="55"/>
      <c r="E334" s="54">
        <f t="shared" si="5"/>
        <v>0</v>
      </c>
    </row>
    <row r="335" spans="1:5" s="86" customFormat="1" ht="14.25" hidden="1" customHeight="1" outlineLevel="1" x14ac:dyDescent="0.2">
      <c r="A335" s="57" t="s">
        <v>438</v>
      </c>
      <c r="B335" s="57" t="s">
        <v>437</v>
      </c>
      <c r="C335" s="56"/>
      <c r="D335" s="55"/>
      <c r="E335" s="54">
        <f t="shared" si="5"/>
        <v>0</v>
      </c>
    </row>
    <row r="336" spans="1:5" s="86" customFormat="1" ht="14.25" hidden="1" customHeight="1" outlineLevel="1" x14ac:dyDescent="0.2">
      <c r="A336" s="57" t="s">
        <v>436</v>
      </c>
      <c r="B336" s="57" t="s">
        <v>435</v>
      </c>
      <c r="C336" s="56"/>
      <c r="D336" s="55"/>
      <c r="E336" s="54">
        <f t="shared" si="5"/>
        <v>0</v>
      </c>
    </row>
    <row r="337" spans="1:5" s="86" customFormat="1" ht="14.25" hidden="1" customHeight="1" outlineLevel="1" x14ac:dyDescent="0.2">
      <c r="A337" s="57" t="s">
        <v>434</v>
      </c>
      <c r="B337" s="57" t="s">
        <v>433</v>
      </c>
      <c r="C337" s="56"/>
      <c r="D337" s="55"/>
      <c r="E337" s="54">
        <f t="shared" si="5"/>
        <v>0</v>
      </c>
    </row>
    <row r="338" spans="1:5" s="86" customFormat="1" ht="14.25" hidden="1" customHeight="1" outlineLevel="1" x14ac:dyDescent="0.2">
      <c r="A338" s="57" t="s">
        <v>432</v>
      </c>
      <c r="B338" s="57" t="s">
        <v>431</v>
      </c>
      <c r="C338" s="56"/>
      <c r="D338" s="55"/>
      <c r="E338" s="54">
        <f t="shared" si="5"/>
        <v>0</v>
      </c>
    </row>
    <row r="339" spans="1:5" s="86" customFormat="1" ht="14.25" hidden="1" customHeight="1" outlineLevel="1" x14ac:dyDescent="0.2">
      <c r="A339" s="57" t="s">
        <v>430</v>
      </c>
      <c r="B339" s="57" t="s">
        <v>429</v>
      </c>
      <c r="C339" s="56"/>
      <c r="D339" s="55"/>
      <c r="E339" s="54">
        <f t="shared" si="5"/>
        <v>0</v>
      </c>
    </row>
    <row r="340" spans="1:5" s="86" customFormat="1" ht="14.25" hidden="1" customHeight="1" outlineLevel="1" x14ac:dyDescent="0.2">
      <c r="A340" s="57" t="s">
        <v>428</v>
      </c>
      <c r="B340" s="57" t="s">
        <v>427</v>
      </c>
      <c r="C340" s="56"/>
      <c r="D340" s="55"/>
      <c r="E340" s="54">
        <f t="shared" si="5"/>
        <v>0</v>
      </c>
    </row>
    <row r="341" spans="1:5" s="86" customFormat="1" ht="14.25" hidden="1" customHeight="1" outlineLevel="1" x14ac:dyDescent="0.2">
      <c r="A341" s="57" t="s">
        <v>426</v>
      </c>
      <c r="B341" s="57" t="s">
        <v>425</v>
      </c>
      <c r="C341" s="56"/>
      <c r="D341" s="55"/>
      <c r="E341" s="54">
        <f t="shared" si="5"/>
        <v>0</v>
      </c>
    </row>
    <row r="342" spans="1:5" s="86" customFormat="1" ht="14.25" hidden="1" customHeight="1" outlineLevel="1" x14ac:dyDescent="0.2">
      <c r="A342" s="57" t="s">
        <v>424</v>
      </c>
      <c r="B342" s="57" t="s">
        <v>423</v>
      </c>
      <c r="C342" s="56"/>
      <c r="D342" s="55"/>
      <c r="E342" s="54">
        <f t="shared" si="5"/>
        <v>0</v>
      </c>
    </row>
    <row r="343" spans="1:5" s="86" customFormat="1" ht="14.25" hidden="1" customHeight="1" outlineLevel="1" x14ac:dyDescent="0.2">
      <c r="A343" s="57" t="s">
        <v>422</v>
      </c>
      <c r="B343" s="57" t="s">
        <v>421</v>
      </c>
      <c r="C343" s="56"/>
      <c r="D343" s="55"/>
      <c r="E343" s="54">
        <f t="shared" si="5"/>
        <v>0</v>
      </c>
    </row>
    <row r="344" spans="1:5" s="86" customFormat="1" ht="14.25" hidden="1" customHeight="1" outlineLevel="1" x14ac:dyDescent="0.2">
      <c r="A344" s="57" t="s">
        <v>420</v>
      </c>
      <c r="B344" s="57" t="s">
        <v>419</v>
      </c>
      <c r="C344" s="56"/>
      <c r="D344" s="55"/>
      <c r="E344" s="54">
        <f t="shared" si="5"/>
        <v>0</v>
      </c>
    </row>
    <row r="345" spans="1:5" s="86" customFormat="1" ht="14.25" hidden="1" customHeight="1" outlineLevel="1" x14ac:dyDescent="0.2">
      <c r="A345" s="57" t="s">
        <v>418</v>
      </c>
      <c r="B345" s="57" t="s">
        <v>417</v>
      </c>
      <c r="C345" s="56"/>
      <c r="D345" s="55"/>
      <c r="E345" s="54">
        <f t="shared" si="5"/>
        <v>0</v>
      </c>
    </row>
    <row r="346" spans="1:5" s="86" customFormat="1" ht="14.25" hidden="1" customHeight="1" outlineLevel="1" x14ac:dyDescent="0.2">
      <c r="A346" s="57" t="s">
        <v>416</v>
      </c>
      <c r="B346" s="57" t="s">
        <v>415</v>
      </c>
      <c r="C346" s="56"/>
      <c r="D346" s="55"/>
      <c r="E346" s="54">
        <f t="shared" si="5"/>
        <v>0</v>
      </c>
    </row>
    <row r="347" spans="1:5" s="86" customFormat="1" ht="14.25" hidden="1" customHeight="1" outlineLevel="1" x14ac:dyDescent="0.2">
      <c r="A347" s="57" t="s">
        <v>414</v>
      </c>
      <c r="B347" s="57" t="s">
        <v>413</v>
      </c>
      <c r="C347" s="56"/>
      <c r="D347" s="55"/>
      <c r="E347" s="54">
        <f t="shared" si="5"/>
        <v>0</v>
      </c>
    </row>
    <row r="348" spans="1:5" s="86" customFormat="1" ht="14.25" hidden="1" customHeight="1" outlineLevel="1" x14ac:dyDescent="0.2">
      <c r="A348" s="57" t="s">
        <v>412</v>
      </c>
      <c r="B348" s="57" t="s">
        <v>411</v>
      </c>
      <c r="C348" s="56"/>
      <c r="D348" s="55"/>
      <c r="E348" s="54">
        <f t="shared" si="5"/>
        <v>0</v>
      </c>
    </row>
    <row r="349" spans="1:5" s="86" customFormat="1" ht="14.25" hidden="1" customHeight="1" outlineLevel="1" x14ac:dyDescent="0.2">
      <c r="A349" s="57" t="s">
        <v>410</v>
      </c>
      <c r="B349" s="57" t="s">
        <v>409</v>
      </c>
      <c r="C349" s="56"/>
      <c r="D349" s="55"/>
      <c r="E349" s="54">
        <f t="shared" si="5"/>
        <v>0</v>
      </c>
    </row>
    <row r="350" spans="1:5" s="86" customFormat="1" ht="14.25" hidden="1" customHeight="1" outlineLevel="1" x14ac:dyDescent="0.2">
      <c r="A350" s="57" t="s">
        <v>408</v>
      </c>
      <c r="B350" s="57" t="s">
        <v>407</v>
      </c>
      <c r="C350" s="56"/>
      <c r="D350" s="55"/>
      <c r="E350" s="54">
        <f t="shared" si="5"/>
        <v>0</v>
      </c>
    </row>
    <row r="351" spans="1:5" s="77" customFormat="1" ht="14.25" customHeight="1" collapsed="1" x14ac:dyDescent="0.2">
      <c r="A351" s="69">
        <v>312</v>
      </c>
      <c r="B351" s="76" t="s">
        <v>46</v>
      </c>
      <c r="C351" s="11"/>
      <c r="D351" s="11"/>
      <c r="E351" s="68">
        <f t="shared" si="5"/>
        <v>0</v>
      </c>
    </row>
    <row r="352" spans="1:5" s="86" customFormat="1" ht="14.25" customHeight="1" x14ac:dyDescent="0.2">
      <c r="A352" s="25">
        <v>3121</v>
      </c>
      <c r="B352" s="25" t="s">
        <v>46</v>
      </c>
      <c r="C352" s="10"/>
      <c r="D352" s="10"/>
      <c r="E352" s="65">
        <f t="shared" si="5"/>
        <v>0</v>
      </c>
    </row>
    <row r="353" spans="1:5" s="86" customFormat="1" ht="14.25" hidden="1" customHeight="1" outlineLevel="1" x14ac:dyDescent="0.2">
      <c r="A353" s="66" t="s">
        <v>406</v>
      </c>
      <c r="B353" s="57" t="s">
        <v>397</v>
      </c>
      <c r="C353" s="56"/>
      <c r="D353" s="55"/>
      <c r="E353" s="54">
        <f t="shared" si="5"/>
        <v>0</v>
      </c>
    </row>
    <row r="354" spans="1:5" s="86" customFormat="1" ht="14.25" hidden="1" customHeight="1" outlineLevel="1" x14ac:dyDescent="0.2">
      <c r="A354" s="66" t="s">
        <v>405</v>
      </c>
      <c r="B354" s="57" t="s">
        <v>393</v>
      </c>
      <c r="C354" s="56"/>
      <c r="D354" s="55"/>
      <c r="E354" s="54">
        <f t="shared" si="5"/>
        <v>0</v>
      </c>
    </row>
    <row r="355" spans="1:5" s="86" customFormat="1" ht="14.25" hidden="1" customHeight="1" outlineLevel="1" x14ac:dyDescent="0.2">
      <c r="A355" s="57" t="s">
        <v>404</v>
      </c>
      <c r="B355" s="57" t="s">
        <v>403</v>
      </c>
      <c r="C355" s="56"/>
      <c r="D355" s="55"/>
      <c r="E355" s="54">
        <f t="shared" si="5"/>
        <v>0</v>
      </c>
    </row>
    <row r="356" spans="1:5" s="86" customFormat="1" ht="14.25" hidden="1" customHeight="1" outlineLevel="1" x14ac:dyDescent="0.2">
      <c r="A356" s="57" t="s">
        <v>641</v>
      </c>
      <c r="B356" s="57" t="s">
        <v>640</v>
      </c>
      <c r="C356" s="56"/>
      <c r="D356" s="55"/>
      <c r="E356" s="54">
        <f t="shared" ref="E356:E387" si="6">IF(ISERROR(D356/C356*100),0,D356/C356*100)</f>
        <v>0</v>
      </c>
    </row>
    <row r="357" spans="1:5" s="86" customFormat="1" ht="14.25" hidden="1" customHeight="1" outlineLevel="1" x14ac:dyDescent="0.2">
      <c r="A357" s="66" t="s">
        <v>402</v>
      </c>
      <c r="B357" s="57" t="s">
        <v>401</v>
      </c>
      <c r="C357" s="56"/>
      <c r="D357" s="55"/>
      <c r="E357" s="54">
        <f t="shared" si="6"/>
        <v>0</v>
      </c>
    </row>
    <row r="358" spans="1:5" s="86" customFormat="1" ht="14.25" hidden="1" customHeight="1" outlineLevel="1" x14ac:dyDescent="0.2">
      <c r="A358" s="66" t="s">
        <v>400</v>
      </c>
      <c r="B358" s="57" t="s">
        <v>399</v>
      </c>
      <c r="C358" s="56"/>
      <c r="D358" s="55"/>
      <c r="E358" s="54">
        <f t="shared" si="6"/>
        <v>0</v>
      </c>
    </row>
    <row r="359" spans="1:5" s="86" customFormat="1" ht="14.25" hidden="1" customHeight="1" outlineLevel="1" x14ac:dyDescent="0.2">
      <c r="A359" s="66" t="s">
        <v>398</v>
      </c>
      <c r="B359" s="57" t="s">
        <v>397</v>
      </c>
      <c r="C359" s="56"/>
      <c r="D359" s="55"/>
      <c r="E359" s="54">
        <f t="shared" si="6"/>
        <v>0</v>
      </c>
    </row>
    <row r="360" spans="1:5" s="86" customFormat="1" ht="14.25" hidden="1" customHeight="1" outlineLevel="1" x14ac:dyDescent="0.2">
      <c r="A360" s="66" t="s">
        <v>396</v>
      </c>
      <c r="B360" s="57" t="s">
        <v>395</v>
      </c>
      <c r="C360" s="56"/>
      <c r="D360" s="55"/>
      <c r="E360" s="54">
        <f t="shared" si="6"/>
        <v>0</v>
      </c>
    </row>
    <row r="361" spans="1:5" s="86" customFormat="1" ht="14.25" hidden="1" customHeight="1" outlineLevel="1" x14ac:dyDescent="0.2">
      <c r="A361" s="57" t="s">
        <v>394</v>
      </c>
      <c r="B361" s="57" t="s">
        <v>393</v>
      </c>
      <c r="C361" s="56"/>
      <c r="D361" s="55"/>
      <c r="E361" s="54">
        <f t="shared" si="6"/>
        <v>0</v>
      </c>
    </row>
    <row r="362" spans="1:5" s="86" customFormat="1" ht="14.25" hidden="1" customHeight="1" outlineLevel="1" x14ac:dyDescent="0.2">
      <c r="A362" s="57" t="s">
        <v>392</v>
      </c>
      <c r="B362" s="57" t="s">
        <v>391</v>
      </c>
      <c r="C362" s="56"/>
      <c r="D362" s="55"/>
      <c r="E362" s="54">
        <f t="shared" si="6"/>
        <v>0</v>
      </c>
    </row>
    <row r="363" spans="1:5" s="86" customFormat="1" ht="14.25" hidden="1" customHeight="1" outlineLevel="1" x14ac:dyDescent="0.2">
      <c r="A363" s="57" t="s">
        <v>390</v>
      </c>
      <c r="B363" s="57" t="s">
        <v>389</v>
      </c>
      <c r="C363" s="56"/>
      <c r="D363" s="55"/>
      <c r="E363" s="54">
        <f t="shared" si="6"/>
        <v>0</v>
      </c>
    </row>
    <row r="364" spans="1:5" s="86" customFormat="1" ht="14.25" hidden="1" customHeight="1" outlineLevel="1" x14ac:dyDescent="0.2">
      <c r="A364" s="57" t="s">
        <v>388</v>
      </c>
      <c r="B364" s="57" t="s">
        <v>387</v>
      </c>
      <c r="C364" s="56"/>
      <c r="D364" s="55"/>
      <c r="E364" s="54">
        <f t="shared" si="6"/>
        <v>0</v>
      </c>
    </row>
    <row r="365" spans="1:5" s="86" customFormat="1" ht="14.25" hidden="1" customHeight="1" outlineLevel="1" x14ac:dyDescent="0.2">
      <c r="A365" s="57" t="s">
        <v>386</v>
      </c>
      <c r="B365" s="57" t="s">
        <v>385</v>
      </c>
      <c r="C365" s="56"/>
      <c r="D365" s="55"/>
      <c r="E365" s="54">
        <f t="shared" si="6"/>
        <v>0</v>
      </c>
    </row>
    <row r="366" spans="1:5" s="86" customFormat="1" ht="14.25" hidden="1" customHeight="1" outlineLevel="1" x14ac:dyDescent="0.2">
      <c r="A366" s="57" t="s">
        <v>384</v>
      </c>
      <c r="B366" s="57" t="s">
        <v>383</v>
      </c>
      <c r="C366" s="56"/>
      <c r="D366" s="55"/>
      <c r="E366" s="54">
        <f t="shared" si="6"/>
        <v>0</v>
      </c>
    </row>
    <row r="367" spans="1:5" s="86" customFormat="1" ht="14.25" hidden="1" customHeight="1" outlineLevel="1" x14ac:dyDescent="0.2">
      <c r="A367" s="57" t="s">
        <v>382</v>
      </c>
      <c r="B367" s="57" t="s">
        <v>381</v>
      </c>
      <c r="C367" s="56"/>
      <c r="D367" s="55"/>
      <c r="E367" s="54">
        <f t="shared" si="6"/>
        <v>0</v>
      </c>
    </row>
    <row r="368" spans="1:5" s="86" customFormat="1" ht="14.25" hidden="1" customHeight="1" outlineLevel="1" x14ac:dyDescent="0.2">
      <c r="A368" s="57" t="s">
        <v>380</v>
      </c>
      <c r="B368" s="57" t="s">
        <v>379</v>
      </c>
      <c r="C368" s="56"/>
      <c r="D368" s="55"/>
      <c r="E368" s="54">
        <f t="shared" si="6"/>
        <v>0</v>
      </c>
    </row>
    <row r="369" spans="1:5" s="86" customFormat="1" ht="14.25" hidden="1" customHeight="1" outlineLevel="1" x14ac:dyDescent="0.2">
      <c r="A369" s="66"/>
      <c r="B369" s="57"/>
      <c r="C369" s="56"/>
      <c r="D369" s="55"/>
      <c r="E369" s="54">
        <f t="shared" si="6"/>
        <v>0</v>
      </c>
    </row>
    <row r="370" spans="1:5" s="86" customFormat="1" ht="14.25" hidden="1" customHeight="1" outlineLevel="1" x14ac:dyDescent="0.2">
      <c r="A370" s="57"/>
      <c r="B370" s="57"/>
      <c r="C370" s="56"/>
      <c r="D370" s="55"/>
      <c r="E370" s="54">
        <f t="shared" si="6"/>
        <v>0</v>
      </c>
    </row>
    <row r="371" spans="1:5" s="77" customFormat="1" ht="14.25" customHeight="1" collapsed="1" x14ac:dyDescent="0.2">
      <c r="A371" s="69">
        <v>313</v>
      </c>
      <c r="B371" s="76" t="s">
        <v>47</v>
      </c>
      <c r="C371" s="11"/>
      <c r="D371" s="11"/>
      <c r="E371" s="68">
        <f t="shared" si="6"/>
        <v>0</v>
      </c>
    </row>
    <row r="372" spans="1:5" s="77" customFormat="1" ht="14.25" customHeight="1" x14ac:dyDescent="0.2">
      <c r="A372" s="81">
        <v>3131</v>
      </c>
      <c r="B372" s="81" t="s">
        <v>113</v>
      </c>
      <c r="C372" s="10"/>
      <c r="D372" s="20"/>
      <c r="E372" s="65">
        <f t="shared" si="6"/>
        <v>0</v>
      </c>
    </row>
    <row r="373" spans="1:5" s="77" customFormat="1" ht="14.25" hidden="1" customHeight="1" outlineLevel="1" x14ac:dyDescent="0.2">
      <c r="A373" s="57" t="s">
        <v>378</v>
      </c>
      <c r="B373" s="57" t="s">
        <v>377</v>
      </c>
      <c r="C373" s="56"/>
      <c r="D373" s="55"/>
      <c r="E373" s="54">
        <f t="shared" si="6"/>
        <v>0</v>
      </c>
    </row>
    <row r="374" spans="1:5" s="77" customFormat="1" ht="14.25" hidden="1" customHeight="1" outlineLevel="1" x14ac:dyDescent="0.2">
      <c r="A374" s="57" t="s">
        <v>376</v>
      </c>
      <c r="B374" s="57" t="s">
        <v>375</v>
      </c>
      <c r="C374" s="56"/>
      <c r="D374" s="55"/>
      <c r="E374" s="54">
        <f t="shared" si="6"/>
        <v>0</v>
      </c>
    </row>
    <row r="375" spans="1:5" s="77" customFormat="1" ht="14.25" hidden="1" customHeight="1" outlineLevel="1" x14ac:dyDescent="0.2">
      <c r="A375" s="57" t="s">
        <v>374</v>
      </c>
      <c r="B375" s="57" t="s">
        <v>373</v>
      </c>
      <c r="C375" s="56"/>
      <c r="D375" s="55"/>
      <c r="E375" s="54">
        <f t="shared" si="6"/>
        <v>0</v>
      </c>
    </row>
    <row r="376" spans="1:5" ht="14.25" customHeight="1" collapsed="1" x14ac:dyDescent="0.2">
      <c r="A376" s="25">
        <v>3132</v>
      </c>
      <c r="B376" s="25" t="s">
        <v>82</v>
      </c>
      <c r="D376" s="10"/>
      <c r="E376" s="65">
        <f t="shared" si="6"/>
        <v>0</v>
      </c>
    </row>
    <row r="377" spans="1:5" ht="14.25" hidden="1" customHeight="1" outlineLevel="1" x14ac:dyDescent="0.2">
      <c r="A377" s="57" t="s">
        <v>372</v>
      </c>
      <c r="B377" s="57" t="s">
        <v>371</v>
      </c>
      <c r="C377" s="56"/>
      <c r="D377" s="55"/>
      <c r="E377" s="54">
        <f t="shared" si="6"/>
        <v>0</v>
      </c>
    </row>
    <row r="378" spans="1:5" ht="14.25" hidden="1" customHeight="1" outlineLevel="1" x14ac:dyDescent="0.2">
      <c r="A378" s="57" t="s">
        <v>370</v>
      </c>
      <c r="B378" s="57" t="s">
        <v>369</v>
      </c>
      <c r="C378" s="56"/>
      <c r="D378" s="55"/>
      <c r="E378" s="54">
        <f t="shared" si="6"/>
        <v>0</v>
      </c>
    </row>
    <row r="379" spans="1:5" ht="14.25" hidden="1" customHeight="1" outlineLevel="1" x14ac:dyDescent="0.2">
      <c r="A379" s="57" t="s">
        <v>368</v>
      </c>
      <c r="B379" s="57" t="s">
        <v>367</v>
      </c>
      <c r="C379" s="56"/>
      <c r="D379" s="55"/>
      <c r="E379" s="54">
        <f t="shared" si="6"/>
        <v>0</v>
      </c>
    </row>
    <row r="380" spans="1:5" ht="14.25" customHeight="1" collapsed="1" x14ac:dyDescent="0.2">
      <c r="A380" s="25">
        <v>3133</v>
      </c>
      <c r="B380" s="25" t="s">
        <v>83</v>
      </c>
      <c r="D380" s="10"/>
      <c r="E380" s="65">
        <f t="shared" si="6"/>
        <v>0</v>
      </c>
    </row>
    <row r="381" spans="1:5" ht="14.25" hidden="1" customHeight="1" outlineLevel="1" x14ac:dyDescent="0.2">
      <c r="A381" s="57" t="s">
        <v>366</v>
      </c>
      <c r="B381" s="57" t="s">
        <v>365</v>
      </c>
      <c r="C381" s="56"/>
      <c r="D381" s="55"/>
      <c r="E381" s="54">
        <f t="shared" si="6"/>
        <v>0</v>
      </c>
    </row>
    <row r="382" spans="1:5" ht="14.25" customHeight="1" collapsed="1" x14ac:dyDescent="0.2">
      <c r="A382" s="69">
        <v>32</v>
      </c>
      <c r="B382" s="69" t="s">
        <v>1</v>
      </c>
      <c r="C382" s="11"/>
      <c r="D382" s="11"/>
      <c r="E382" s="68">
        <f t="shared" si="6"/>
        <v>0</v>
      </c>
    </row>
    <row r="383" spans="1:5" ht="14.25" customHeight="1" x14ac:dyDescent="0.2">
      <c r="A383" s="69">
        <v>321</v>
      </c>
      <c r="B383" s="69" t="s">
        <v>5</v>
      </c>
      <c r="C383" s="11"/>
      <c r="D383" s="11"/>
      <c r="E383" s="68">
        <f t="shared" si="6"/>
        <v>0</v>
      </c>
    </row>
    <row r="384" spans="1:5" ht="14.25" customHeight="1" x14ac:dyDescent="0.2">
      <c r="A384" s="25">
        <v>3211</v>
      </c>
      <c r="B384" s="25" t="s">
        <v>48</v>
      </c>
      <c r="D384" s="10"/>
      <c r="E384" s="68">
        <f t="shared" si="6"/>
        <v>0</v>
      </c>
    </row>
    <row r="385" spans="1:5" ht="14.25" hidden="1" customHeight="1" outlineLevel="1" x14ac:dyDescent="0.2">
      <c r="A385" s="57" t="s">
        <v>364</v>
      </c>
      <c r="B385" s="57" t="s">
        <v>363</v>
      </c>
      <c r="C385" s="56"/>
      <c r="D385" s="55"/>
      <c r="E385" s="54">
        <f t="shared" si="6"/>
        <v>0</v>
      </c>
    </row>
    <row r="386" spans="1:5" ht="14.25" hidden="1" customHeight="1" outlineLevel="1" x14ac:dyDescent="0.2">
      <c r="A386" s="57" t="s">
        <v>362</v>
      </c>
      <c r="B386" s="57" t="s">
        <v>361</v>
      </c>
      <c r="C386" s="56"/>
      <c r="D386" s="55"/>
      <c r="E386" s="54">
        <f t="shared" si="6"/>
        <v>0</v>
      </c>
    </row>
    <row r="387" spans="1:5" ht="14.25" hidden="1" customHeight="1" outlineLevel="1" x14ac:dyDescent="0.2">
      <c r="A387" s="57" t="s">
        <v>360</v>
      </c>
      <c r="B387" s="57" t="s">
        <v>359</v>
      </c>
      <c r="C387" s="56"/>
      <c r="D387" s="55"/>
      <c r="E387" s="54">
        <f t="shared" si="6"/>
        <v>0</v>
      </c>
    </row>
    <row r="388" spans="1:5" ht="14.25" hidden="1" customHeight="1" outlineLevel="1" x14ac:dyDescent="0.2">
      <c r="A388" s="57" t="s">
        <v>358</v>
      </c>
      <c r="B388" s="57" t="s">
        <v>357</v>
      </c>
      <c r="C388" s="56"/>
      <c r="D388" s="55"/>
      <c r="E388" s="54">
        <f t="shared" ref="E388:E419" si="7">IF(ISERROR(D388/C388*100),0,D388/C388*100)</f>
        <v>0</v>
      </c>
    </row>
    <row r="389" spans="1:5" ht="14.25" hidden="1" customHeight="1" outlineLevel="1" x14ac:dyDescent="0.2">
      <c r="A389" s="57" t="s">
        <v>356</v>
      </c>
      <c r="B389" s="57" t="s">
        <v>355</v>
      </c>
      <c r="C389" s="56"/>
      <c r="D389" s="55"/>
      <c r="E389" s="54">
        <f t="shared" si="7"/>
        <v>0</v>
      </c>
    </row>
    <row r="390" spans="1:5" ht="14.25" hidden="1" customHeight="1" outlineLevel="1" x14ac:dyDescent="0.2">
      <c r="A390" s="57" t="s">
        <v>354</v>
      </c>
      <c r="B390" s="57" t="s">
        <v>353</v>
      </c>
      <c r="C390" s="56"/>
      <c r="D390" s="55"/>
      <c r="E390" s="54">
        <f t="shared" si="7"/>
        <v>0</v>
      </c>
    </row>
    <row r="391" spans="1:5" ht="14.25" hidden="1" customHeight="1" outlineLevel="1" x14ac:dyDescent="0.2">
      <c r="A391" s="57" t="s">
        <v>352</v>
      </c>
      <c r="B391" s="57" t="s">
        <v>351</v>
      </c>
      <c r="C391" s="56"/>
      <c r="D391" s="55"/>
      <c r="E391" s="54">
        <f t="shared" si="7"/>
        <v>0</v>
      </c>
    </row>
    <row r="392" spans="1:5" ht="14.25" hidden="1" customHeight="1" outlineLevel="1" x14ac:dyDescent="0.2">
      <c r="A392" s="66" t="s">
        <v>350</v>
      </c>
      <c r="B392" s="57" t="s">
        <v>349</v>
      </c>
      <c r="C392" s="56"/>
      <c r="D392" s="55"/>
      <c r="E392" s="54">
        <f t="shared" si="7"/>
        <v>0</v>
      </c>
    </row>
    <row r="393" spans="1:5" ht="14.25" hidden="1" customHeight="1" outlineLevel="1" x14ac:dyDescent="0.2">
      <c r="A393" s="57" t="s">
        <v>348</v>
      </c>
      <c r="B393" s="57" t="s">
        <v>347</v>
      </c>
      <c r="C393" s="56"/>
      <c r="D393" s="55"/>
      <c r="E393" s="54">
        <f t="shared" si="7"/>
        <v>0</v>
      </c>
    </row>
    <row r="394" spans="1:5" ht="14.25" hidden="1" customHeight="1" outlineLevel="1" x14ac:dyDescent="0.2">
      <c r="A394" s="57" t="s">
        <v>346</v>
      </c>
      <c r="B394" s="57" t="s">
        <v>345</v>
      </c>
      <c r="C394" s="56"/>
      <c r="D394" s="55"/>
      <c r="E394" s="54">
        <f t="shared" si="7"/>
        <v>0</v>
      </c>
    </row>
    <row r="395" spans="1:5" ht="14.25" hidden="1" customHeight="1" outlineLevel="1" x14ac:dyDescent="0.2">
      <c r="A395" s="57" t="s">
        <v>344</v>
      </c>
      <c r="B395" s="57" t="s">
        <v>343</v>
      </c>
      <c r="C395" s="56"/>
      <c r="D395" s="55"/>
      <c r="E395" s="54">
        <f t="shared" si="7"/>
        <v>0</v>
      </c>
    </row>
    <row r="396" spans="1:5" ht="14.25" hidden="1" customHeight="1" outlineLevel="1" x14ac:dyDescent="0.2">
      <c r="A396" s="57" t="s">
        <v>342</v>
      </c>
      <c r="B396" s="57" t="s">
        <v>341</v>
      </c>
      <c r="C396" s="56"/>
      <c r="D396" s="55"/>
      <c r="E396" s="54">
        <f t="shared" si="7"/>
        <v>0</v>
      </c>
    </row>
    <row r="397" spans="1:5" ht="14.25" hidden="1" customHeight="1" outlineLevel="1" x14ac:dyDescent="0.2">
      <c r="A397" s="57" t="s">
        <v>340</v>
      </c>
      <c r="B397" s="57" t="s">
        <v>339</v>
      </c>
      <c r="C397" s="56"/>
      <c r="D397" s="55"/>
      <c r="E397" s="54">
        <f t="shared" si="7"/>
        <v>0</v>
      </c>
    </row>
    <row r="398" spans="1:5" ht="14.25" hidden="1" customHeight="1" outlineLevel="1" x14ac:dyDescent="0.2">
      <c r="A398" s="57" t="s">
        <v>338</v>
      </c>
      <c r="B398" s="57" t="s">
        <v>337</v>
      </c>
      <c r="C398" s="56"/>
      <c r="D398" s="55"/>
      <c r="E398" s="54">
        <f t="shared" si="7"/>
        <v>0</v>
      </c>
    </row>
    <row r="399" spans="1:5" ht="14.25" hidden="1" customHeight="1" outlineLevel="1" x14ac:dyDescent="0.2">
      <c r="A399" s="57" t="s">
        <v>336</v>
      </c>
      <c r="B399" s="57" t="s">
        <v>335</v>
      </c>
      <c r="C399" s="56"/>
      <c r="D399" s="55"/>
      <c r="E399" s="54">
        <f t="shared" si="7"/>
        <v>0</v>
      </c>
    </row>
    <row r="400" spans="1:5" ht="14.25" hidden="1" customHeight="1" outlineLevel="1" x14ac:dyDescent="0.2">
      <c r="A400" s="57" t="s">
        <v>334</v>
      </c>
      <c r="B400" s="57" t="s">
        <v>333</v>
      </c>
      <c r="C400" s="56"/>
      <c r="D400" s="55"/>
      <c r="E400" s="54">
        <f t="shared" si="7"/>
        <v>0</v>
      </c>
    </row>
    <row r="401" spans="1:5" ht="14.25" customHeight="1" collapsed="1" x14ac:dyDescent="0.2">
      <c r="A401" s="25">
        <v>3212</v>
      </c>
      <c r="B401" s="25" t="s">
        <v>49</v>
      </c>
      <c r="C401" s="10">
        <v>19738.935000000001</v>
      </c>
      <c r="D401" s="10"/>
      <c r="E401" s="68">
        <f t="shared" si="7"/>
        <v>0</v>
      </c>
    </row>
    <row r="402" spans="1:5" ht="14.25" hidden="1" customHeight="1" outlineLevel="1" x14ac:dyDescent="0.2">
      <c r="A402" s="57" t="s">
        <v>332</v>
      </c>
      <c r="B402" s="57" t="s">
        <v>331</v>
      </c>
      <c r="C402" s="56"/>
      <c r="D402" s="55"/>
      <c r="E402" s="54">
        <f t="shared" si="7"/>
        <v>0</v>
      </c>
    </row>
    <row r="403" spans="1:5" ht="14.25" hidden="1" customHeight="1" outlineLevel="1" x14ac:dyDescent="0.2">
      <c r="A403" s="57" t="s">
        <v>639</v>
      </c>
      <c r="B403" s="57" t="s">
        <v>638</v>
      </c>
      <c r="C403" s="56"/>
      <c r="D403" s="55"/>
      <c r="E403" s="54">
        <f t="shared" si="7"/>
        <v>0</v>
      </c>
    </row>
    <row r="404" spans="1:5" ht="14.25" customHeight="1" collapsed="1" x14ac:dyDescent="0.2">
      <c r="A404" s="25" t="s">
        <v>3</v>
      </c>
      <c r="B404" s="25" t="s">
        <v>4</v>
      </c>
      <c r="C404" s="10">
        <v>16525.62</v>
      </c>
      <c r="D404" s="10"/>
      <c r="E404" s="68">
        <f t="shared" si="7"/>
        <v>0</v>
      </c>
    </row>
    <row r="405" spans="1:5" ht="14.25" hidden="1" customHeight="1" outlineLevel="1" x14ac:dyDescent="0.2">
      <c r="A405" s="57" t="s">
        <v>330</v>
      </c>
      <c r="B405" s="57" t="s">
        <v>329</v>
      </c>
      <c r="C405" s="56"/>
      <c r="D405" s="55"/>
      <c r="E405" s="54">
        <f t="shared" si="7"/>
        <v>0</v>
      </c>
    </row>
    <row r="406" spans="1:5" ht="14.25" hidden="1" customHeight="1" outlineLevel="1" x14ac:dyDescent="0.2">
      <c r="A406" s="57" t="s">
        <v>328</v>
      </c>
      <c r="B406" s="57" t="s">
        <v>327</v>
      </c>
      <c r="C406" s="56"/>
      <c r="D406" s="55"/>
      <c r="E406" s="54">
        <f t="shared" si="7"/>
        <v>0</v>
      </c>
    </row>
    <row r="407" spans="1:5" ht="14.25" customHeight="1" collapsed="1" x14ac:dyDescent="0.2">
      <c r="A407" s="69">
        <v>322</v>
      </c>
      <c r="B407" s="69" t="s">
        <v>50</v>
      </c>
      <c r="C407" s="11">
        <f>C408+C418+C425</f>
        <v>90775.98</v>
      </c>
      <c r="D407" s="11"/>
      <c r="E407" s="68">
        <f t="shared" si="7"/>
        <v>0</v>
      </c>
    </row>
    <row r="408" spans="1:5" ht="14.25" customHeight="1" x14ac:dyDescent="0.2">
      <c r="A408" s="25">
        <v>3221</v>
      </c>
      <c r="B408" s="25" t="s">
        <v>51</v>
      </c>
      <c r="C408" s="10">
        <v>28804.905000000002</v>
      </c>
      <c r="D408" s="10"/>
      <c r="E408" s="68">
        <f t="shared" si="7"/>
        <v>0</v>
      </c>
    </row>
    <row r="409" spans="1:5" ht="14.25" hidden="1" customHeight="1" outlineLevel="1" x14ac:dyDescent="0.2">
      <c r="A409" s="57" t="s">
        <v>326</v>
      </c>
      <c r="B409" s="57" t="s">
        <v>325</v>
      </c>
      <c r="C409" s="56"/>
      <c r="D409" s="55"/>
      <c r="E409" s="54">
        <f t="shared" si="7"/>
        <v>0</v>
      </c>
    </row>
    <row r="410" spans="1:5" ht="14.25" hidden="1" customHeight="1" outlineLevel="1" x14ac:dyDescent="0.2">
      <c r="A410" s="57" t="s">
        <v>324</v>
      </c>
      <c r="B410" s="57" t="s">
        <v>323</v>
      </c>
      <c r="C410" s="56"/>
      <c r="D410" s="55"/>
      <c r="E410" s="54">
        <f t="shared" si="7"/>
        <v>0</v>
      </c>
    </row>
    <row r="411" spans="1:5" ht="14.25" hidden="1" customHeight="1" outlineLevel="1" x14ac:dyDescent="0.2">
      <c r="A411" s="57" t="s">
        <v>322</v>
      </c>
      <c r="B411" s="57" t="s">
        <v>321</v>
      </c>
      <c r="C411" s="56"/>
      <c r="D411" s="55"/>
      <c r="E411" s="54">
        <f t="shared" si="7"/>
        <v>0</v>
      </c>
    </row>
    <row r="412" spans="1:5" ht="14.25" hidden="1" customHeight="1" outlineLevel="1" x14ac:dyDescent="0.2">
      <c r="A412" s="57" t="s">
        <v>320</v>
      </c>
      <c r="B412" s="57" t="s">
        <v>319</v>
      </c>
      <c r="C412" s="56"/>
      <c r="D412" s="55"/>
      <c r="E412" s="54">
        <f t="shared" si="7"/>
        <v>0</v>
      </c>
    </row>
    <row r="413" spans="1:5" ht="14.25" hidden="1" customHeight="1" outlineLevel="1" x14ac:dyDescent="0.2">
      <c r="A413" s="57" t="s">
        <v>318</v>
      </c>
      <c r="B413" s="57" t="s">
        <v>317</v>
      </c>
      <c r="C413" s="56"/>
      <c r="D413" s="55"/>
      <c r="E413" s="54">
        <f t="shared" si="7"/>
        <v>0</v>
      </c>
    </row>
    <row r="414" spans="1:5" ht="14.25" hidden="1" customHeight="1" outlineLevel="1" x14ac:dyDescent="0.2">
      <c r="A414" s="57" t="s">
        <v>316</v>
      </c>
      <c r="B414" s="57" t="s">
        <v>315</v>
      </c>
      <c r="C414" s="56"/>
      <c r="D414" s="55"/>
      <c r="E414" s="54">
        <f t="shared" si="7"/>
        <v>0</v>
      </c>
    </row>
    <row r="415" spans="1:5" ht="14.25" hidden="1" customHeight="1" outlineLevel="1" x14ac:dyDescent="0.2">
      <c r="A415" s="57" t="s">
        <v>314</v>
      </c>
      <c r="B415" s="57" t="s">
        <v>313</v>
      </c>
      <c r="C415" s="56"/>
      <c r="D415" s="55"/>
      <c r="E415" s="54">
        <f t="shared" si="7"/>
        <v>0</v>
      </c>
    </row>
    <row r="416" spans="1:5" ht="14.25" hidden="1" customHeight="1" outlineLevel="1" x14ac:dyDescent="0.2">
      <c r="A416" s="57" t="s">
        <v>312</v>
      </c>
      <c r="B416" s="57" t="s">
        <v>310</v>
      </c>
      <c r="C416" s="56"/>
      <c r="D416" s="55"/>
      <c r="E416" s="54">
        <f t="shared" si="7"/>
        <v>0</v>
      </c>
    </row>
    <row r="417" spans="1:5" ht="14.25" hidden="1" customHeight="1" outlineLevel="1" x14ac:dyDescent="0.2">
      <c r="A417" s="57" t="s">
        <v>311</v>
      </c>
      <c r="B417" s="57" t="s">
        <v>310</v>
      </c>
      <c r="C417" s="56"/>
      <c r="D417" s="55"/>
      <c r="E417" s="54">
        <f t="shared" si="7"/>
        <v>0</v>
      </c>
    </row>
    <row r="418" spans="1:5" ht="14.25" customHeight="1" collapsed="1" x14ac:dyDescent="0.2">
      <c r="A418" s="25">
        <v>3223</v>
      </c>
      <c r="B418" s="25" t="s">
        <v>52</v>
      </c>
      <c r="C418" s="10">
        <v>57380.625</v>
      </c>
      <c r="D418" s="10"/>
      <c r="E418" s="68">
        <f t="shared" si="7"/>
        <v>0</v>
      </c>
    </row>
    <row r="419" spans="1:5" ht="14.25" hidden="1" customHeight="1" outlineLevel="1" x14ac:dyDescent="0.2">
      <c r="A419" s="57" t="s">
        <v>309</v>
      </c>
      <c r="B419" s="57" t="s">
        <v>308</v>
      </c>
      <c r="C419" s="56"/>
      <c r="D419" s="55"/>
      <c r="E419" s="54">
        <f t="shared" si="7"/>
        <v>0</v>
      </c>
    </row>
    <row r="420" spans="1:5" ht="14.25" hidden="1" customHeight="1" outlineLevel="1" x14ac:dyDescent="0.2">
      <c r="A420" s="57" t="s">
        <v>307</v>
      </c>
      <c r="B420" s="57" t="s">
        <v>306</v>
      </c>
      <c r="C420" s="56"/>
      <c r="D420" s="55"/>
      <c r="E420" s="54">
        <f t="shared" ref="E420:E451" si="8">IF(ISERROR(D420/C420*100),0,D420/C420*100)</f>
        <v>0</v>
      </c>
    </row>
    <row r="421" spans="1:5" ht="14.25" hidden="1" customHeight="1" outlineLevel="1" x14ac:dyDescent="0.2">
      <c r="A421" s="57" t="s">
        <v>305</v>
      </c>
      <c r="B421" s="57" t="s">
        <v>304</v>
      </c>
      <c r="C421" s="56"/>
      <c r="D421" s="55"/>
      <c r="E421" s="54">
        <f t="shared" si="8"/>
        <v>0</v>
      </c>
    </row>
    <row r="422" spans="1:5" ht="14.25" hidden="1" customHeight="1" outlineLevel="1" x14ac:dyDescent="0.2">
      <c r="A422" s="57" t="s">
        <v>303</v>
      </c>
      <c r="B422" s="57" t="s">
        <v>302</v>
      </c>
      <c r="C422" s="56"/>
      <c r="D422" s="55"/>
      <c r="E422" s="54">
        <f t="shared" si="8"/>
        <v>0</v>
      </c>
    </row>
    <row r="423" spans="1:5" ht="14.25" hidden="1" customHeight="1" outlineLevel="1" x14ac:dyDescent="0.2">
      <c r="A423" s="57" t="s">
        <v>301</v>
      </c>
      <c r="B423" s="57" t="s">
        <v>300</v>
      </c>
      <c r="C423" s="56"/>
      <c r="D423" s="55"/>
      <c r="E423" s="54">
        <f t="shared" si="8"/>
        <v>0</v>
      </c>
    </row>
    <row r="424" spans="1:5" ht="14.25" hidden="1" customHeight="1" outlineLevel="1" x14ac:dyDescent="0.2">
      <c r="A424" s="57" t="s">
        <v>299</v>
      </c>
      <c r="B424" s="57" t="s">
        <v>298</v>
      </c>
      <c r="C424" s="56"/>
      <c r="D424" s="55"/>
      <c r="E424" s="54">
        <f t="shared" si="8"/>
        <v>0</v>
      </c>
    </row>
    <row r="425" spans="1:5" ht="14.25" customHeight="1" collapsed="1" x14ac:dyDescent="0.2">
      <c r="A425" s="25">
        <v>3225</v>
      </c>
      <c r="B425" s="25" t="s">
        <v>7</v>
      </c>
      <c r="C425" s="10">
        <v>4590.45</v>
      </c>
      <c r="D425" s="10"/>
      <c r="E425" s="68">
        <f t="shared" si="8"/>
        <v>0</v>
      </c>
    </row>
    <row r="426" spans="1:5" ht="14.25" hidden="1" customHeight="1" outlineLevel="1" x14ac:dyDescent="0.2">
      <c r="A426" s="57" t="s">
        <v>297</v>
      </c>
      <c r="B426" s="57" t="s">
        <v>296</v>
      </c>
      <c r="C426" s="56"/>
      <c r="D426" s="55"/>
      <c r="E426" s="54">
        <f t="shared" si="8"/>
        <v>0</v>
      </c>
    </row>
    <row r="427" spans="1:5" ht="14.25" hidden="1" customHeight="1" outlineLevel="1" x14ac:dyDescent="0.2">
      <c r="A427" s="57" t="s">
        <v>295</v>
      </c>
      <c r="B427" s="57" t="s">
        <v>294</v>
      </c>
      <c r="C427" s="56"/>
      <c r="D427" s="55"/>
      <c r="E427" s="54">
        <f t="shared" si="8"/>
        <v>0</v>
      </c>
    </row>
    <row r="428" spans="1:5" ht="14.25" customHeight="1" collapsed="1" x14ac:dyDescent="0.2">
      <c r="A428" s="69">
        <v>323</v>
      </c>
      <c r="B428" s="69" t="s">
        <v>8</v>
      </c>
      <c r="C428" s="11">
        <f>C460+C429+C435+C440+C444+C455+C470+C474</f>
        <v>690649.69750000001</v>
      </c>
      <c r="D428" s="11"/>
      <c r="E428" s="68">
        <f t="shared" si="8"/>
        <v>0</v>
      </c>
    </row>
    <row r="429" spans="1:5" ht="14.25" customHeight="1" x14ac:dyDescent="0.2">
      <c r="A429" s="25">
        <v>3231</v>
      </c>
      <c r="B429" s="25" t="s">
        <v>53</v>
      </c>
      <c r="C429" s="10">
        <v>29837.924999999999</v>
      </c>
      <c r="D429" s="10"/>
      <c r="E429" s="68">
        <f t="shared" si="8"/>
        <v>0</v>
      </c>
    </row>
    <row r="430" spans="1:5" ht="14.25" hidden="1" customHeight="1" outlineLevel="1" x14ac:dyDescent="0.2">
      <c r="A430" s="57" t="s">
        <v>293</v>
      </c>
      <c r="B430" s="57" t="s">
        <v>292</v>
      </c>
      <c r="C430" s="56"/>
      <c r="D430" s="55"/>
      <c r="E430" s="54">
        <f t="shared" si="8"/>
        <v>0</v>
      </c>
    </row>
    <row r="431" spans="1:5" ht="14.25" hidden="1" customHeight="1" outlineLevel="1" x14ac:dyDescent="0.2">
      <c r="A431" s="57" t="s">
        <v>291</v>
      </c>
      <c r="B431" s="57" t="s">
        <v>290</v>
      </c>
      <c r="C431" s="56"/>
      <c r="D431" s="55"/>
      <c r="E431" s="54">
        <f t="shared" si="8"/>
        <v>0</v>
      </c>
    </row>
    <row r="432" spans="1:5" ht="14.25" hidden="1" customHeight="1" outlineLevel="1" x14ac:dyDescent="0.2">
      <c r="A432" s="57" t="s">
        <v>289</v>
      </c>
      <c r="B432" s="57" t="s">
        <v>288</v>
      </c>
      <c r="C432" s="56"/>
      <c r="D432" s="55"/>
      <c r="E432" s="54">
        <f t="shared" si="8"/>
        <v>0</v>
      </c>
    </row>
    <row r="433" spans="1:5" ht="14.25" hidden="1" customHeight="1" outlineLevel="1" x14ac:dyDescent="0.2">
      <c r="A433" s="57" t="s">
        <v>287</v>
      </c>
      <c r="B433" s="57" t="s">
        <v>286</v>
      </c>
      <c r="C433" s="56"/>
      <c r="D433" s="55"/>
      <c r="E433" s="54">
        <f t="shared" si="8"/>
        <v>0</v>
      </c>
    </row>
    <row r="434" spans="1:5" ht="14.25" hidden="1" customHeight="1" outlineLevel="1" x14ac:dyDescent="0.2">
      <c r="A434" s="57" t="s">
        <v>285</v>
      </c>
      <c r="B434" s="57" t="s">
        <v>284</v>
      </c>
      <c r="C434" s="56"/>
      <c r="D434" s="55"/>
      <c r="E434" s="54">
        <f t="shared" si="8"/>
        <v>0</v>
      </c>
    </row>
    <row r="435" spans="1:5" ht="14.25" customHeight="1" collapsed="1" x14ac:dyDescent="0.2">
      <c r="A435" s="25">
        <v>3232</v>
      </c>
      <c r="B435" s="25" t="s">
        <v>637</v>
      </c>
      <c r="C435" s="10">
        <v>13771.35</v>
      </c>
      <c r="D435" s="10"/>
      <c r="E435" s="68">
        <f t="shared" si="8"/>
        <v>0</v>
      </c>
    </row>
    <row r="436" spans="1:5" ht="14.25" hidden="1" customHeight="1" outlineLevel="1" x14ac:dyDescent="0.2">
      <c r="A436" s="57" t="s">
        <v>283</v>
      </c>
      <c r="B436" s="57" t="s">
        <v>282</v>
      </c>
      <c r="C436" s="56"/>
      <c r="D436" s="55"/>
      <c r="E436" s="54">
        <f t="shared" si="8"/>
        <v>0</v>
      </c>
    </row>
    <row r="437" spans="1:5" ht="14.25" hidden="1" customHeight="1" outlineLevel="1" x14ac:dyDescent="0.2">
      <c r="A437" s="57" t="s">
        <v>281</v>
      </c>
      <c r="B437" s="57" t="s">
        <v>280</v>
      </c>
      <c r="C437" s="56"/>
      <c r="D437" s="55"/>
      <c r="E437" s="54">
        <f t="shared" si="8"/>
        <v>0</v>
      </c>
    </row>
    <row r="438" spans="1:5" ht="14.25" hidden="1" customHeight="1" outlineLevel="1" x14ac:dyDescent="0.2">
      <c r="A438" s="57" t="s">
        <v>279</v>
      </c>
      <c r="B438" s="57" t="s">
        <v>278</v>
      </c>
      <c r="C438" s="56"/>
      <c r="D438" s="55"/>
      <c r="E438" s="54">
        <f t="shared" si="8"/>
        <v>0</v>
      </c>
    </row>
    <row r="439" spans="1:5" ht="14.25" hidden="1" customHeight="1" outlineLevel="1" x14ac:dyDescent="0.2">
      <c r="A439" s="57" t="s">
        <v>277</v>
      </c>
      <c r="B439" s="57" t="s">
        <v>276</v>
      </c>
      <c r="C439" s="56"/>
      <c r="D439" s="55"/>
      <c r="E439" s="54">
        <f t="shared" si="8"/>
        <v>0</v>
      </c>
    </row>
    <row r="440" spans="1:5" ht="14.25" customHeight="1" collapsed="1" x14ac:dyDescent="0.2">
      <c r="A440" s="25">
        <v>3233</v>
      </c>
      <c r="B440" s="25" t="s">
        <v>81</v>
      </c>
      <c r="C440" s="10">
        <v>9180.9</v>
      </c>
      <c r="D440" s="10"/>
      <c r="E440" s="68">
        <f t="shared" si="8"/>
        <v>0</v>
      </c>
    </row>
    <row r="441" spans="1:5" ht="14.25" hidden="1" customHeight="1" outlineLevel="1" x14ac:dyDescent="0.2">
      <c r="A441" s="57" t="s">
        <v>275</v>
      </c>
      <c r="B441" s="57" t="s">
        <v>274</v>
      </c>
      <c r="C441" s="56"/>
      <c r="D441" s="55"/>
      <c r="E441" s="54">
        <f t="shared" si="8"/>
        <v>0</v>
      </c>
    </row>
    <row r="442" spans="1:5" ht="14.25" hidden="1" customHeight="1" outlineLevel="1" x14ac:dyDescent="0.2">
      <c r="A442" s="57" t="s">
        <v>273</v>
      </c>
      <c r="B442" s="57" t="s">
        <v>272</v>
      </c>
      <c r="C442" s="56"/>
      <c r="D442" s="55"/>
      <c r="E442" s="54">
        <f t="shared" si="8"/>
        <v>0</v>
      </c>
    </row>
    <row r="443" spans="1:5" ht="14.25" hidden="1" customHeight="1" outlineLevel="1" x14ac:dyDescent="0.2">
      <c r="A443" s="57" t="s">
        <v>271</v>
      </c>
      <c r="B443" s="57" t="s">
        <v>270</v>
      </c>
      <c r="C443" s="56"/>
      <c r="D443" s="55"/>
      <c r="E443" s="54">
        <f t="shared" si="8"/>
        <v>0</v>
      </c>
    </row>
    <row r="444" spans="1:5" ht="14.25" customHeight="1" collapsed="1" x14ac:dyDescent="0.2">
      <c r="A444" s="25">
        <v>3234</v>
      </c>
      <c r="B444" s="25" t="s">
        <v>54</v>
      </c>
      <c r="C444" s="10">
        <v>82628.100000000006</v>
      </c>
      <c r="D444" s="10"/>
      <c r="E444" s="68">
        <f t="shared" si="8"/>
        <v>0</v>
      </c>
    </row>
    <row r="445" spans="1:5" ht="14.25" hidden="1" customHeight="1" outlineLevel="1" x14ac:dyDescent="0.2">
      <c r="A445" s="57" t="s">
        <v>269</v>
      </c>
      <c r="B445" s="57" t="s">
        <v>268</v>
      </c>
      <c r="C445" s="56"/>
      <c r="D445" s="55"/>
      <c r="E445" s="54">
        <f t="shared" si="8"/>
        <v>0</v>
      </c>
    </row>
    <row r="446" spans="1:5" ht="14.25" hidden="1" customHeight="1" outlineLevel="1" x14ac:dyDescent="0.2">
      <c r="A446" s="57" t="s">
        <v>267</v>
      </c>
      <c r="B446" s="57" t="s">
        <v>266</v>
      </c>
      <c r="C446" s="56"/>
      <c r="D446" s="55"/>
      <c r="E446" s="54">
        <f t="shared" si="8"/>
        <v>0</v>
      </c>
    </row>
    <row r="447" spans="1:5" ht="14.25" hidden="1" customHeight="1" outlineLevel="1" x14ac:dyDescent="0.2">
      <c r="A447" s="57" t="s">
        <v>265</v>
      </c>
      <c r="B447" s="57" t="s">
        <v>264</v>
      </c>
      <c r="C447" s="56"/>
      <c r="D447" s="55"/>
      <c r="E447" s="54">
        <f t="shared" si="8"/>
        <v>0</v>
      </c>
    </row>
    <row r="448" spans="1:5" ht="14.25" hidden="1" customHeight="1" outlineLevel="1" x14ac:dyDescent="0.2">
      <c r="A448" s="57" t="s">
        <v>263</v>
      </c>
      <c r="B448" s="57" t="s">
        <v>262</v>
      </c>
      <c r="C448" s="56"/>
      <c r="D448" s="55"/>
      <c r="E448" s="54">
        <f t="shared" si="8"/>
        <v>0</v>
      </c>
    </row>
    <row r="449" spans="1:5" ht="14.25" hidden="1" customHeight="1" outlineLevel="1" x14ac:dyDescent="0.2">
      <c r="A449" s="57" t="s">
        <v>261</v>
      </c>
      <c r="B449" s="57" t="s">
        <v>260</v>
      </c>
      <c r="C449" s="56"/>
      <c r="D449" s="55"/>
      <c r="E449" s="54">
        <f t="shared" si="8"/>
        <v>0</v>
      </c>
    </row>
    <row r="450" spans="1:5" ht="14.25" hidden="1" customHeight="1" outlineLevel="1" x14ac:dyDescent="0.2">
      <c r="A450" s="57" t="s">
        <v>259</v>
      </c>
      <c r="B450" s="57" t="s">
        <v>258</v>
      </c>
      <c r="C450" s="56"/>
      <c r="D450" s="55"/>
      <c r="E450" s="54">
        <f t="shared" si="8"/>
        <v>0</v>
      </c>
    </row>
    <row r="451" spans="1:5" ht="14.25" hidden="1" customHeight="1" outlineLevel="1" x14ac:dyDescent="0.2">
      <c r="A451" s="57" t="s">
        <v>257</v>
      </c>
      <c r="B451" s="57" t="s">
        <v>256</v>
      </c>
      <c r="C451" s="56"/>
      <c r="D451" s="55"/>
      <c r="E451" s="54">
        <f t="shared" si="8"/>
        <v>0</v>
      </c>
    </row>
    <row r="452" spans="1:5" ht="14.25" hidden="1" customHeight="1" outlineLevel="1" x14ac:dyDescent="0.2">
      <c r="A452" s="57" t="s">
        <v>255</v>
      </c>
      <c r="B452" s="57" t="s">
        <v>254</v>
      </c>
      <c r="C452" s="56"/>
      <c r="D452" s="55"/>
      <c r="E452" s="54">
        <f t="shared" ref="E452:E483" si="9">IF(ISERROR(D452/C452*100),0,D452/C452*100)</f>
        <v>0</v>
      </c>
    </row>
    <row r="453" spans="1:5" ht="14.25" hidden="1" customHeight="1" outlineLevel="1" x14ac:dyDescent="0.2">
      <c r="A453" s="57" t="s">
        <v>253</v>
      </c>
      <c r="B453" s="57" t="s">
        <v>252</v>
      </c>
      <c r="C453" s="56"/>
      <c r="D453" s="55"/>
      <c r="E453" s="54">
        <f t="shared" si="9"/>
        <v>0</v>
      </c>
    </row>
    <row r="454" spans="1:5" ht="14.25" hidden="1" customHeight="1" outlineLevel="1" x14ac:dyDescent="0.2">
      <c r="A454" s="57" t="s">
        <v>251</v>
      </c>
      <c r="B454" s="57" t="s">
        <v>250</v>
      </c>
      <c r="C454" s="56"/>
      <c r="D454" s="55"/>
      <c r="E454" s="54">
        <f t="shared" si="9"/>
        <v>0</v>
      </c>
    </row>
    <row r="455" spans="1:5" ht="14.25" customHeight="1" collapsed="1" x14ac:dyDescent="0.2">
      <c r="A455" s="25">
        <v>3235</v>
      </c>
      <c r="B455" s="25" t="s">
        <v>55</v>
      </c>
      <c r="C455" s="10">
        <v>34426.125</v>
      </c>
      <c r="D455" s="10"/>
      <c r="E455" s="68">
        <f t="shared" si="9"/>
        <v>0</v>
      </c>
    </row>
    <row r="456" spans="1:5" ht="14.25" hidden="1" customHeight="1" outlineLevel="1" x14ac:dyDescent="0.2">
      <c r="A456" s="57" t="s">
        <v>249</v>
      </c>
      <c r="B456" s="57" t="s">
        <v>248</v>
      </c>
      <c r="C456" s="56"/>
      <c r="D456" s="55"/>
      <c r="E456" s="54">
        <f t="shared" si="9"/>
        <v>0</v>
      </c>
    </row>
    <row r="457" spans="1:5" ht="14.25" hidden="1" customHeight="1" outlineLevel="1" x14ac:dyDescent="0.2">
      <c r="A457" s="57" t="s">
        <v>247</v>
      </c>
      <c r="B457" s="57" t="s">
        <v>246</v>
      </c>
      <c r="C457" s="56"/>
      <c r="D457" s="55"/>
      <c r="E457" s="54">
        <f t="shared" si="9"/>
        <v>0</v>
      </c>
    </row>
    <row r="458" spans="1:5" ht="14.25" hidden="1" customHeight="1" outlineLevel="1" x14ac:dyDescent="0.2">
      <c r="A458" s="57" t="s">
        <v>245</v>
      </c>
      <c r="B458" s="57" t="s">
        <v>244</v>
      </c>
      <c r="C458" s="56"/>
      <c r="D458" s="55"/>
      <c r="E458" s="54">
        <f t="shared" si="9"/>
        <v>0</v>
      </c>
    </row>
    <row r="459" spans="1:5" ht="14.25" hidden="1" customHeight="1" outlineLevel="1" x14ac:dyDescent="0.2">
      <c r="A459" s="57" t="s">
        <v>243</v>
      </c>
      <c r="B459" s="57" t="s">
        <v>242</v>
      </c>
      <c r="C459" s="56"/>
      <c r="D459" s="55"/>
      <c r="E459" s="54">
        <f t="shared" si="9"/>
        <v>0</v>
      </c>
    </row>
    <row r="460" spans="1:5" ht="14.25" customHeight="1" collapsed="1" x14ac:dyDescent="0.2">
      <c r="A460" s="25" t="s">
        <v>636</v>
      </c>
      <c r="B460" s="25" t="s">
        <v>10</v>
      </c>
      <c r="C460" s="10">
        <v>419815.39749999996</v>
      </c>
      <c r="D460" s="10"/>
      <c r="E460" s="65">
        <f t="shared" si="9"/>
        <v>0</v>
      </c>
    </row>
    <row r="461" spans="1:5" ht="14.25" hidden="1" customHeight="1" outlineLevel="1" x14ac:dyDescent="0.2">
      <c r="A461" s="57" t="s">
        <v>241</v>
      </c>
      <c r="B461" s="57" t="s">
        <v>240</v>
      </c>
      <c r="C461" s="56"/>
      <c r="D461" s="55"/>
      <c r="E461" s="54">
        <f t="shared" si="9"/>
        <v>0</v>
      </c>
    </row>
    <row r="462" spans="1:5" ht="14.25" hidden="1" customHeight="1" outlineLevel="1" x14ac:dyDescent="0.2">
      <c r="A462" s="57" t="s">
        <v>239</v>
      </c>
      <c r="B462" s="57" t="s">
        <v>238</v>
      </c>
      <c r="C462" s="56"/>
      <c r="D462" s="55"/>
      <c r="E462" s="54">
        <f t="shared" si="9"/>
        <v>0</v>
      </c>
    </row>
    <row r="463" spans="1:5" ht="14.25" hidden="1" customHeight="1" outlineLevel="1" x14ac:dyDescent="0.2">
      <c r="A463" s="57" t="s">
        <v>237</v>
      </c>
      <c r="B463" s="57" t="s">
        <v>236</v>
      </c>
      <c r="C463" s="56"/>
      <c r="D463" s="55"/>
      <c r="E463" s="54">
        <f t="shared" si="9"/>
        <v>0</v>
      </c>
    </row>
    <row r="464" spans="1:5" ht="14.25" hidden="1" customHeight="1" outlineLevel="1" x14ac:dyDescent="0.2">
      <c r="A464" s="57" t="s">
        <v>235</v>
      </c>
      <c r="B464" s="57" t="s">
        <v>234</v>
      </c>
      <c r="C464" s="56"/>
      <c r="D464" s="55"/>
      <c r="E464" s="54">
        <f t="shared" si="9"/>
        <v>0</v>
      </c>
    </row>
    <row r="465" spans="1:5" ht="14.25" hidden="1" customHeight="1" outlineLevel="1" x14ac:dyDescent="0.2">
      <c r="A465" s="57" t="s">
        <v>233</v>
      </c>
      <c r="B465" s="57" t="s">
        <v>232</v>
      </c>
      <c r="C465" s="56"/>
      <c r="D465" s="55"/>
      <c r="E465" s="54">
        <f t="shared" si="9"/>
        <v>0</v>
      </c>
    </row>
    <row r="466" spans="1:5" ht="14.25" hidden="1" customHeight="1" outlineLevel="1" x14ac:dyDescent="0.2">
      <c r="A466" s="57" t="s">
        <v>231</v>
      </c>
      <c r="B466" s="57" t="s">
        <v>230</v>
      </c>
      <c r="C466" s="56"/>
      <c r="D466" s="55"/>
      <c r="E466" s="54">
        <f t="shared" si="9"/>
        <v>0</v>
      </c>
    </row>
    <row r="467" spans="1:5" ht="14.25" hidden="1" customHeight="1" outlineLevel="1" x14ac:dyDescent="0.2">
      <c r="A467" s="57" t="s">
        <v>229</v>
      </c>
      <c r="B467" s="57" t="s">
        <v>228</v>
      </c>
      <c r="C467" s="56"/>
      <c r="D467" s="55"/>
      <c r="E467" s="54">
        <f t="shared" si="9"/>
        <v>0</v>
      </c>
    </row>
    <row r="468" spans="1:5" ht="14.25" hidden="1" customHeight="1" outlineLevel="1" x14ac:dyDescent="0.2">
      <c r="A468" s="57" t="s">
        <v>227</v>
      </c>
      <c r="B468" s="57" t="s">
        <v>226</v>
      </c>
      <c r="C468" s="56"/>
      <c r="D468" s="55"/>
      <c r="E468" s="54">
        <f t="shared" si="9"/>
        <v>0</v>
      </c>
    </row>
    <row r="469" spans="1:5" ht="14.25" hidden="1" customHeight="1" outlineLevel="1" x14ac:dyDescent="0.2">
      <c r="A469" s="57" t="s">
        <v>225</v>
      </c>
      <c r="B469" s="57" t="s">
        <v>224</v>
      </c>
      <c r="C469" s="56"/>
      <c r="D469" s="89"/>
      <c r="E469" s="54">
        <f t="shared" si="9"/>
        <v>0</v>
      </c>
    </row>
    <row r="470" spans="1:5" ht="14.25" customHeight="1" collapsed="1" x14ac:dyDescent="0.2">
      <c r="A470" s="25">
        <v>3238</v>
      </c>
      <c r="B470" s="25" t="s">
        <v>11</v>
      </c>
      <c r="C470" s="10">
        <v>55085.4</v>
      </c>
      <c r="D470" s="10"/>
      <c r="E470" s="65">
        <f t="shared" si="9"/>
        <v>0</v>
      </c>
    </row>
    <row r="471" spans="1:5" ht="14.25" hidden="1" customHeight="1" outlineLevel="1" x14ac:dyDescent="0.2">
      <c r="A471" s="57" t="s">
        <v>223</v>
      </c>
      <c r="B471" s="57" t="s">
        <v>222</v>
      </c>
      <c r="C471" s="56"/>
      <c r="D471" s="55"/>
      <c r="E471" s="54">
        <f t="shared" si="9"/>
        <v>0</v>
      </c>
    </row>
    <row r="472" spans="1:5" ht="14.25" hidden="1" customHeight="1" outlineLevel="1" x14ac:dyDescent="0.2">
      <c r="A472" s="57" t="s">
        <v>221</v>
      </c>
      <c r="B472" s="57" t="s">
        <v>220</v>
      </c>
      <c r="C472" s="56"/>
      <c r="D472" s="55"/>
      <c r="E472" s="54">
        <f t="shared" si="9"/>
        <v>0</v>
      </c>
    </row>
    <row r="473" spans="1:5" ht="14.25" hidden="1" customHeight="1" outlineLevel="1" x14ac:dyDescent="0.2">
      <c r="A473" s="57" t="s">
        <v>219</v>
      </c>
      <c r="B473" s="57" t="s">
        <v>218</v>
      </c>
      <c r="C473" s="56"/>
      <c r="D473" s="55"/>
      <c r="E473" s="54">
        <f t="shared" si="9"/>
        <v>0</v>
      </c>
    </row>
    <row r="474" spans="1:5" ht="14.25" customHeight="1" collapsed="1" x14ac:dyDescent="0.2">
      <c r="A474" s="25">
        <v>3239</v>
      </c>
      <c r="B474" s="25" t="s">
        <v>56</v>
      </c>
      <c r="C474" s="10">
        <v>45904.5</v>
      </c>
      <c r="D474" s="10"/>
      <c r="E474" s="65">
        <f t="shared" si="9"/>
        <v>0</v>
      </c>
    </row>
    <row r="475" spans="1:5" ht="14.25" hidden="1" customHeight="1" outlineLevel="1" x14ac:dyDescent="0.2">
      <c r="A475" s="66" t="s">
        <v>217</v>
      </c>
      <c r="B475" s="57" t="s">
        <v>216</v>
      </c>
      <c r="C475" s="56"/>
      <c r="D475" s="55"/>
      <c r="E475" s="54">
        <f t="shared" si="9"/>
        <v>0</v>
      </c>
    </row>
    <row r="476" spans="1:5" ht="14.25" hidden="1" customHeight="1" outlineLevel="1" x14ac:dyDescent="0.2">
      <c r="A476" s="57" t="s">
        <v>215</v>
      </c>
      <c r="B476" s="57" t="s">
        <v>214</v>
      </c>
      <c r="C476" s="56"/>
      <c r="D476" s="55"/>
      <c r="E476" s="54">
        <f t="shared" si="9"/>
        <v>0</v>
      </c>
    </row>
    <row r="477" spans="1:5" ht="14.25" hidden="1" customHeight="1" outlineLevel="1" x14ac:dyDescent="0.2">
      <c r="A477" s="66" t="s">
        <v>213</v>
      </c>
      <c r="B477" s="57" t="s">
        <v>212</v>
      </c>
      <c r="C477" s="56"/>
      <c r="D477" s="55"/>
      <c r="E477" s="54">
        <f t="shared" si="9"/>
        <v>0</v>
      </c>
    </row>
    <row r="478" spans="1:5" ht="14.25" hidden="1" customHeight="1" outlineLevel="1" x14ac:dyDescent="0.2">
      <c r="A478" s="57" t="s">
        <v>211</v>
      </c>
      <c r="B478" s="57" t="s">
        <v>210</v>
      </c>
      <c r="C478" s="56"/>
      <c r="D478" s="55"/>
      <c r="E478" s="54">
        <f t="shared" si="9"/>
        <v>0</v>
      </c>
    </row>
    <row r="479" spans="1:5" ht="14.25" hidden="1" customHeight="1" outlineLevel="1" x14ac:dyDescent="0.2">
      <c r="A479" s="57" t="s">
        <v>209</v>
      </c>
      <c r="B479" s="57" t="s">
        <v>208</v>
      </c>
      <c r="C479" s="56"/>
      <c r="D479" s="55"/>
      <c r="E479" s="54">
        <f t="shared" si="9"/>
        <v>0</v>
      </c>
    </row>
    <row r="480" spans="1:5" ht="14.25" hidden="1" customHeight="1" outlineLevel="1" x14ac:dyDescent="0.2">
      <c r="A480" s="57" t="s">
        <v>207</v>
      </c>
      <c r="B480" s="57" t="s">
        <v>206</v>
      </c>
      <c r="C480" s="56"/>
      <c r="D480" s="55"/>
      <c r="E480" s="54">
        <f t="shared" si="9"/>
        <v>0</v>
      </c>
    </row>
    <row r="481" spans="1:5" ht="14.25" hidden="1" customHeight="1" outlineLevel="1" x14ac:dyDescent="0.2">
      <c r="A481" s="57" t="s">
        <v>205</v>
      </c>
      <c r="B481" s="57" t="s">
        <v>204</v>
      </c>
      <c r="C481" s="56"/>
      <c r="D481" s="55"/>
      <c r="E481" s="54">
        <f t="shared" si="9"/>
        <v>0</v>
      </c>
    </row>
    <row r="482" spans="1:5" ht="14.25" hidden="1" customHeight="1" outlineLevel="1" x14ac:dyDescent="0.2">
      <c r="A482" s="57" t="s">
        <v>203</v>
      </c>
      <c r="B482" s="57" t="s">
        <v>202</v>
      </c>
      <c r="C482" s="56"/>
      <c r="D482" s="55"/>
      <c r="E482" s="54">
        <f t="shared" si="9"/>
        <v>0</v>
      </c>
    </row>
    <row r="483" spans="1:5" ht="14.25" hidden="1" customHeight="1" outlineLevel="1" x14ac:dyDescent="0.2">
      <c r="A483" s="57" t="s">
        <v>201</v>
      </c>
      <c r="B483" s="57" t="s">
        <v>200</v>
      </c>
      <c r="C483" s="56"/>
      <c r="D483" s="55"/>
      <c r="E483" s="54">
        <f t="shared" si="9"/>
        <v>0</v>
      </c>
    </row>
    <row r="484" spans="1:5" ht="14.25" hidden="1" customHeight="1" outlineLevel="1" x14ac:dyDescent="0.2">
      <c r="A484" s="66" t="s">
        <v>199</v>
      </c>
      <c r="B484" s="57" t="s">
        <v>198</v>
      </c>
      <c r="C484" s="56"/>
      <c r="D484" s="55"/>
      <c r="E484" s="54">
        <f>IF(ISERROR(D484/C484*100),0,D484/C484*100)</f>
        <v>0</v>
      </c>
    </row>
    <row r="485" spans="1:5" ht="14.25" hidden="1" customHeight="1" outlineLevel="1" x14ac:dyDescent="0.2">
      <c r="A485" s="57" t="s">
        <v>197</v>
      </c>
      <c r="B485" s="57" t="s">
        <v>56</v>
      </c>
      <c r="C485" s="56"/>
      <c r="D485" s="89"/>
      <c r="E485" s="54">
        <f>IF(ISERROR(D485/C485*100),0,D485/C485*100)</f>
        <v>0</v>
      </c>
    </row>
    <row r="486" spans="1:5" ht="14.25" hidden="1" customHeight="1" outlineLevel="1" x14ac:dyDescent="0.2">
      <c r="A486" s="57"/>
      <c r="B486" s="57"/>
      <c r="C486" s="56"/>
      <c r="D486" s="89"/>
      <c r="E486" s="54"/>
    </row>
    <row r="487" spans="1:5" ht="14.25" hidden="1" customHeight="1" outlineLevel="1" x14ac:dyDescent="0.2">
      <c r="A487" s="57" t="s">
        <v>196</v>
      </c>
      <c r="B487" s="57" t="s">
        <v>195</v>
      </c>
      <c r="C487" s="56"/>
      <c r="D487" s="55"/>
      <c r="E487" s="54">
        <f t="shared" ref="E487:E518" si="10">IF(ISERROR(D487/C487*100),0,D487/C487*100)</f>
        <v>0</v>
      </c>
    </row>
    <row r="488" spans="1:5" ht="14.25" customHeight="1" collapsed="1" x14ac:dyDescent="0.2">
      <c r="A488" s="69">
        <v>329</v>
      </c>
      <c r="B488" s="69" t="s">
        <v>57</v>
      </c>
      <c r="C488" s="11">
        <f>C489+C491+C494+C496+C499</f>
        <v>52882.438499999997</v>
      </c>
      <c r="D488" s="11"/>
      <c r="E488" s="68">
        <f t="shared" si="10"/>
        <v>0</v>
      </c>
    </row>
    <row r="489" spans="1:5" ht="14.25" customHeight="1" x14ac:dyDescent="0.2">
      <c r="A489" s="25">
        <v>3292</v>
      </c>
      <c r="B489" s="25" t="s">
        <v>635</v>
      </c>
      <c r="C489" s="10">
        <v>4545</v>
      </c>
      <c r="D489" s="10"/>
      <c r="E489" s="65">
        <f t="shared" si="10"/>
        <v>0</v>
      </c>
    </row>
    <row r="490" spans="1:5" ht="14.25" hidden="1" customHeight="1" outlineLevel="1" x14ac:dyDescent="0.2">
      <c r="A490" s="57" t="s">
        <v>194</v>
      </c>
      <c r="B490" s="57" t="s">
        <v>193</v>
      </c>
      <c r="C490" s="56"/>
      <c r="D490" s="55"/>
      <c r="E490" s="54">
        <f t="shared" si="10"/>
        <v>0</v>
      </c>
    </row>
    <row r="491" spans="1:5" ht="14.25" customHeight="1" collapsed="1" x14ac:dyDescent="0.2">
      <c r="A491" s="25">
        <v>3293</v>
      </c>
      <c r="B491" s="25" t="s">
        <v>59</v>
      </c>
      <c r="C491" s="10">
        <v>11476.125</v>
      </c>
      <c r="D491" s="10"/>
      <c r="E491" s="65">
        <f t="shared" si="10"/>
        <v>0</v>
      </c>
    </row>
    <row r="492" spans="1:5" ht="14.25" hidden="1" customHeight="1" outlineLevel="1" x14ac:dyDescent="0.2">
      <c r="A492" s="57" t="s">
        <v>190</v>
      </c>
      <c r="B492" s="57" t="s">
        <v>189</v>
      </c>
      <c r="C492" s="56"/>
      <c r="D492" s="55"/>
      <c r="E492" s="54">
        <f t="shared" si="10"/>
        <v>0</v>
      </c>
    </row>
    <row r="493" spans="1:5" ht="14.25" hidden="1" customHeight="1" outlineLevel="1" x14ac:dyDescent="0.2">
      <c r="A493" s="57" t="s">
        <v>188</v>
      </c>
      <c r="B493" s="57" t="s">
        <v>187</v>
      </c>
      <c r="C493" s="56"/>
      <c r="D493" s="55"/>
      <c r="E493" s="54">
        <f t="shared" si="10"/>
        <v>0</v>
      </c>
    </row>
    <row r="494" spans="1:5" ht="14.25" customHeight="1" collapsed="1" x14ac:dyDescent="0.2">
      <c r="A494" s="25">
        <v>3294</v>
      </c>
      <c r="B494" s="25" t="s">
        <v>86</v>
      </c>
      <c r="C494" s="10">
        <v>137.71349999999998</v>
      </c>
      <c r="D494" s="10"/>
      <c r="E494" s="65">
        <f t="shared" si="10"/>
        <v>0</v>
      </c>
    </row>
    <row r="495" spans="1:5" ht="14.25" hidden="1" customHeight="1" outlineLevel="1" x14ac:dyDescent="0.2">
      <c r="A495" s="57" t="s">
        <v>186</v>
      </c>
      <c r="B495" s="57" t="s">
        <v>86</v>
      </c>
      <c r="C495" s="56"/>
      <c r="D495" s="55"/>
      <c r="E495" s="54">
        <f t="shared" si="10"/>
        <v>0</v>
      </c>
    </row>
    <row r="496" spans="1:5" ht="14.25" customHeight="1" collapsed="1" x14ac:dyDescent="0.2">
      <c r="A496" s="25">
        <v>3295</v>
      </c>
      <c r="B496" s="25" t="s">
        <v>85</v>
      </c>
      <c r="C496" s="10">
        <v>36723.599999999999</v>
      </c>
      <c r="D496" s="10"/>
      <c r="E496" s="65">
        <f t="shared" si="10"/>
        <v>0</v>
      </c>
    </row>
    <row r="497" spans="1:5" ht="14.25" hidden="1" customHeight="1" outlineLevel="1" x14ac:dyDescent="0.2">
      <c r="A497" s="57" t="s">
        <v>185</v>
      </c>
      <c r="B497" s="57" t="s">
        <v>143</v>
      </c>
      <c r="C497" s="56"/>
      <c r="D497" s="55"/>
      <c r="E497" s="54">
        <f t="shared" si="10"/>
        <v>0</v>
      </c>
    </row>
    <row r="498" spans="1:5" ht="14.25" hidden="1" customHeight="1" outlineLevel="1" x14ac:dyDescent="0.2">
      <c r="A498" s="57" t="s">
        <v>184</v>
      </c>
      <c r="B498" s="57" t="s">
        <v>183</v>
      </c>
      <c r="C498" s="56"/>
      <c r="D498" s="55"/>
      <c r="E498" s="54">
        <f t="shared" si="10"/>
        <v>0</v>
      </c>
    </row>
    <row r="499" spans="1:5" ht="14.25" customHeight="1" collapsed="1" x14ac:dyDescent="0.2">
      <c r="A499" s="27">
        <v>3299</v>
      </c>
      <c r="B499" s="27" t="s">
        <v>182</v>
      </c>
      <c r="C499" s="18">
        <v>0</v>
      </c>
      <c r="D499" s="18"/>
      <c r="E499" s="65">
        <f t="shared" si="10"/>
        <v>0</v>
      </c>
    </row>
    <row r="500" spans="1:5" ht="14.25" hidden="1" customHeight="1" outlineLevel="1" x14ac:dyDescent="0.2">
      <c r="A500" s="66" t="s">
        <v>181</v>
      </c>
      <c r="B500" s="57" t="s">
        <v>180</v>
      </c>
      <c r="C500" s="56"/>
      <c r="D500" s="55"/>
      <c r="E500" s="54">
        <f t="shared" si="10"/>
        <v>0</v>
      </c>
    </row>
    <row r="501" spans="1:5" ht="14.25" hidden="1" customHeight="1" outlineLevel="1" x14ac:dyDescent="0.2">
      <c r="A501" s="57" t="s">
        <v>179</v>
      </c>
      <c r="B501" s="57" t="s">
        <v>178</v>
      </c>
      <c r="C501" s="56"/>
      <c r="D501" s="55"/>
      <c r="E501" s="54">
        <f t="shared" si="10"/>
        <v>0</v>
      </c>
    </row>
    <row r="502" spans="1:5" ht="14.25" customHeight="1" collapsed="1" x14ac:dyDescent="0.2">
      <c r="A502" s="69">
        <v>34</v>
      </c>
      <c r="B502" s="69" t="s">
        <v>12</v>
      </c>
      <c r="C502" s="11">
        <f>C503</f>
        <v>27077.940000000002</v>
      </c>
      <c r="D502" s="11"/>
      <c r="E502" s="68">
        <f t="shared" si="10"/>
        <v>0</v>
      </c>
    </row>
    <row r="503" spans="1:5" ht="14.25" customHeight="1" x14ac:dyDescent="0.2">
      <c r="A503" s="69">
        <v>343</v>
      </c>
      <c r="B503" s="69" t="s">
        <v>62</v>
      </c>
      <c r="C503" s="11">
        <f>C504+C513+C511</f>
        <v>27077.940000000002</v>
      </c>
      <c r="D503" s="11"/>
      <c r="E503" s="68">
        <f t="shared" si="10"/>
        <v>0</v>
      </c>
    </row>
    <row r="504" spans="1:5" ht="14.25" customHeight="1" x14ac:dyDescent="0.2">
      <c r="A504" s="25">
        <v>3431</v>
      </c>
      <c r="B504" s="25" t="s">
        <v>63</v>
      </c>
      <c r="C504" s="10">
        <v>14745.240000000002</v>
      </c>
      <c r="D504" s="10"/>
      <c r="E504" s="65">
        <f t="shared" si="10"/>
        <v>0</v>
      </c>
    </row>
    <row r="505" spans="1:5" ht="14.25" hidden="1" customHeight="1" outlineLevel="1" x14ac:dyDescent="0.2">
      <c r="A505" s="57" t="s">
        <v>177</v>
      </c>
      <c r="B505" s="57" t="s">
        <v>176</v>
      </c>
      <c r="C505" s="56"/>
      <c r="D505" s="55"/>
      <c r="E505" s="54">
        <f t="shared" si="10"/>
        <v>0</v>
      </c>
    </row>
    <row r="506" spans="1:5" ht="14.25" hidden="1" customHeight="1" outlineLevel="1" x14ac:dyDescent="0.2">
      <c r="A506" s="57" t="s">
        <v>175</v>
      </c>
      <c r="B506" s="57" t="s">
        <v>174</v>
      </c>
      <c r="C506" s="56"/>
      <c r="D506" s="55"/>
      <c r="E506" s="54">
        <f t="shared" si="10"/>
        <v>0</v>
      </c>
    </row>
    <row r="507" spans="1:5" ht="14.25" hidden="1" customHeight="1" outlineLevel="1" x14ac:dyDescent="0.2">
      <c r="A507" s="57" t="s">
        <v>173</v>
      </c>
      <c r="B507" s="57" t="s">
        <v>172</v>
      </c>
      <c r="C507" s="56"/>
      <c r="D507" s="55"/>
      <c r="E507" s="54">
        <f t="shared" si="10"/>
        <v>0</v>
      </c>
    </row>
    <row r="508" spans="1:5" ht="14.25" hidden="1" customHeight="1" outlineLevel="1" x14ac:dyDescent="0.2">
      <c r="A508" s="57" t="s">
        <v>171</v>
      </c>
      <c r="B508" s="57" t="s">
        <v>170</v>
      </c>
      <c r="C508" s="56"/>
      <c r="D508" s="55"/>
      <c r="E508" s="54">
        <f t="shared" si="10"/>
        <v>0</v>
      </c>
    </row>
    <row r="509" spans="1:5" ht="14.25" hidden="1" customHeight="1" outlineLevel="1" x14ac:dyDescent="0.2">
      <c r="A509" s="57" t="s">
        <v>169</v>
      </c>
      <c r="B509" s="57" t="s">
        <v>168</v>
      </c>
      <c r="C509" s="56"/>
      <c r="D509" s="55"/>
      <c r="E509" s="54">
        <f t="shared" si="10"/>
        <v>0</v>
      </c>
    </row>
    <row r="510" spans="1:5" ht="14.25" hidden="1" customHeight="1" outlineLevel="1" x14ac:dyDescent="0.2">
      <c r="A510" s="57" t="s">
        <v>167</v>
      </c>
      <c r="B510" s="57" t="s">
        <v>166</v>
      </c>
      <c r="C510" s="56"/>
      <c r="D510" s="55"/>
      <c r="E510" s="54">
        <f t="shared" si="10"/>
        <v>0</v>
      </c>
    </row>
    <row r="511" spans="1:5" ht="14.25" customHeight="1" collapsed="1" x14ac:dyDescent="0.2">
      <c r="A511" s="72">
        <v>3432</v>
      </c>
      <c r="B511" s="29" t="s">
        <v>84</v>
      </c>
      <c r="C511" s="10">
        <v>8236.8000000000011</v>
      </c>
      <c r="D511" s="10"/>
      <c r="E511" s="65">
        <f t="shared" si="10"/>
        <v>0</v>
      </c>
    </row>
    <row r="512" spans="1:5" ht="14.25" hidden="1" customHeight="1" outlineLevel="1" x14ac:dyDescent="0.2">
      <c r="A512" s="57" t="s">
        <v>165</v>
      </c>
      <c r="B512" s="57" t="s">
        <v>164</v>
      </c>
      <c r="C512" s="56"/>
      <c r="D512" s="55"/>
      <c r="E512" s="54">
        <f t="shared" si="10"/>
        <v>0</v>
      </c>
    </row>
    <row r="513" spans="1:5" ht="14.25" customHeight="1" collapsed="1" x14ac:dyDescent="0.2">
      <c r="A513" s="25">
        <v>3433</v>
      </c>
      <c r="B513" s="25" t="s">
        <v>64</v>
      </c>
      <c r="C513" s="10">
        <v>4095.9</v>
      </c>
      <c r="D513" s="10"/>
      <c r="E513" s="65">
        <f t="shared" si="10"/>
        <v>0</v>
      </c>
    </row>
    <row r="514" spans="1:5" ht="14.25" hidden="1" customHeight="1" outlineLevel="1" x14ac:dyDescent="0.2">
      <c r="A514" s="57" t="s">
        <v>163</v>
      </c>
      <c r="B514" s="57" t="s">
        <v>162</v>
      </c>
      <c r="C514" s="56"/>
      <c r="D514" s="55"/>
      <c r="E514" s="54">
        <f t="shared" si="10"/>
        <v>0</v>
      </c>
    </row>
    <row r="515" spans="1:5" ht="14.25" hidden="1" customHeight="1" outlineLevel="1" x14ac:dyDescent="0.2">
      <c r="A515" s="57" t="s">
        <v>161</v>
      </c>
      <c r="B515" s="57" t="s">
        <v>160</v>
      </c>
      <c r="C515" s="56"/>
      <c r="D515" s="55"/>
      <c r="E515" s="54">
        <f t="shared" si="10"/>
        <v>0</v>
      </c>
    </row>
    <row r="516" spans="1:5" ht="14.25" customHeight="1" collapsed="1" x14ac:dyDescent="0.2">
      <c r="A516" s="69">
        <v>37</v>
      </c>
      <c r="B516" s="69" t="s">
        <v>156</v>
      </c>
      <c r="C516" s="11">
        <f>C517</f>
        <v>0</v>
      </c>
      <c r="D516" s="11"/>
      <c r="E516" s="65">
        <f t="shared" si="10"/>
        <v>0</v>
      </c>
    </row>
    <row r="517" spans="1:5" ht="14.25" customHeight="1" x14ac:dyDescent="0.2">
      <c r="A517" s="25">
        <v>372</v>
      </c>
      <c r="B517" s="25" t="s">
        <v>94</v>
      </c>
      <c r="C517" s="10">
        <f>C518</f>
        <v>0</v>
      </c>
      <c r="D517" s="10"/>
      <c r="E517" s="68">
        <f t="shared" si="10"/>
        <v>0</v>
      </c>
    </row>
    <row r="518" spans="1:5" ht="14.25" customHeight="1" x14ac:dyDescent="0.2">
      <c r="A518" s="25">
        <v>3721</v>
      </c>
      <c r="B518" s="25" t="s">
        <v>93</v>
      </c>
      <c r="C518" s="10">
        <v>0</v>
      </c>
      <c r="D518" s="10"/>
      <c r="E518" s="65">
        <f t="shared" si="10"/>
        <v>0</v>
      </c>
    </row>
    <row r="519" spans="1:5" ht="14.25" hidden="1" customHeight="1" outlineLevel="1" x14ac:dyDescent="0.2">
      <c r="A519" s="57" t="s">
        <v>155</v>
      </c>
      <c r="B519" s="57" t="s">
        <v>154</v>
      </c>
      <c r="C519" s="56"/>
      <c r="D519" s="55"/>
      <c r="E519" s="54">
        <f t="shared" ref="E519:E550" si="11">IF(ISERROR(D519/C519*100),0,D519/C519*100)</f>
        <v>0</v>
      </c>
    </row>
    <row r="520" spans="1:5" ht="14.25" customHeight="1" collapsed="1" x14ac:dyDescent="0.2">
      <c r="A520" s="69">
        <v>38</v>
      </c>
      <c r="B520" s="69" t="s">
        <v>78</v>
      </c>
      <c r="C520" s="11">
        <f>C521+C534</f>
        <v>58500</v>
      </c>
      <c r="D520" s="11"/>
      <c r="E520" s="65">
        <f t="shared" si="11"/>
        <v>0</v>
      </c>
    </row>
    <row r="521" spans="1:5" ht="14.25" customHeight="1" x14ac:dyDescent="0.2">
      <c r="A521" s="25">
        <v>383</v>
      </c>
      <c r="B521" s="25" t="s">
        <v>91</v>
      </c>
      <c r="C521" s="10">
        <f>C522</f>
        <v>58500</v>
      </c>
      <c r="D521" s="10"/>
      <c r="E521" s="68">
        <f t="shared" si="11"/>
        <v>0</v>
      </c>
    </row>
    <row r="522" spans="1:5" ht="14.25" customHeight="1" x14ac:dyDescent="0.2">
      <c r="A522" s="25">
        <v>3831</v>
      </c>
      <c r="B522" s="25" t="s">
        <v>101</v>
      </c>
      <c r="C522" s="10">
        <v>58500</v>
      </c>
      <c r="D522" s="10"/>
      <c r="E522" s="65">
        <f t="shared" si="11"/>
        <v>0</v>
      </c>
    </row>
    <row r="523" spans="1:5" ht="14.25" hidden="1" customHeight="1" outlineLevel="1" x14ac:dyDescent="0.2">
      <c r="A523" s="57" t="s">
        <v>152</v>
      </c>
      <c r="B523" s="57" t="s">
        <v>151</v>
      </c>
      <c r="C523" s="56"/>
      <c r="D523" s="55"/>
      <c r="E523" s="54">
        <f t="shared" si="11"/>
        <v>0</v>
      </c>
    </row>
    <row r="524" spans="1:5" ht="14.25" hidden="1" customHeight="1" outlineLevel="1" x14ac:dyDescent="0.2">
      <c r="A524" s="57" t="s">
        <v>150</v>
      </c>
      <c r="B524" s="57" t="s">
        <v>149</v>
      </c>
      <c r="C524" s="56"/>
      <c r="D524" s="55"/>
      <c r="E524" s="54">
        <f t="shared" si="11"/>
        <v>0</v>
      </c>
    </row>
    <row r="525" spans="1:5" ht="14.25" hidden="1" customHeight="1" outlineLevel="1" x14ac:dyDescent="0.2">
      <c r="A525" s="57" t="s">
        <v>148</v>
      </c>
      <c r="B525" s="57" t="s">
        <v>147</v>
      </c>
      <c r="C525" s="56"/>
      <c r="D525" s="55"/>
      <c r="E525" s="54">
        <f t="shared" si="11"/>
        <v>0</v>
      </c>
    </row>
    <row r="526" spans="1:5" ht="14.25" hidden="1" customHeight="1" outlineLevel="1" x14ac:dyDescent="0.2">
      <c r="A526" s="57" t="s">
        <v>146</v>
      </c>
      <c r="B526" s="57" t="s">
        <v>145</v>
      </c>
      <c r="C526" s="56"/>
      <c r="D526" s="55"/>
      <c r="E526" s="54">
        <f t="shared" si="11"/>
        <v>0</v>
      </c>
    </row>
    <row r="527" spans="1:5" ht="14.25" hidden="1" customHeight="1" outlineLevel="1" x14ac:dyDescent="0.2">
      <c r="A527" s="57" t="s">
        <v>144</v>
      </c>
      <c r="B527" s="57" t="s">
        <v>143</v>
      </c>
      <c r="C527" s="56"/>
      <c r="D527" s="55"/>
      <c r="E527" s="54">
        <f t="shared" si="11"/>
        <v>0</v>
      </c>
    </row>
    <row r="528" spans="1:5" ht="14.25" hidden="1" customHeight="1" outlineLevel="1" x14ac:dyDescent="0.2">
      <c r="A528" s="57" t="s">
        <v>142</v>
      </c>
      <c r="B528" s="57" t="s">
        <v>141</v>
      </c>
      <c r="C528" s="56"/>
      <c r="D528" s="55"/>
      <c r="E528" s="54">
        <f t="shared" si="11"/>
        <v>0</v>
      </c>
    </row>
    <row r="529" spans="1:5" ht="14.25" hidden="1" customHeight="1" outlineLevel="1" x14ac:dyDescent="0.2">
      <c r="A529" s="66" t="s">
        <v>140</v>
      </c>
      <c r="B529" s="57" t="s">
        <v>139</v>
      </c>
      <c r="C529" s="56"/>
      <c r="D529" s="55"/>
      <c r="E529" s="54">
        <f t="shared" si="11"/>
        <v>0</v>
      </c>
    </row>
    <row r="530" spans="1:5" ht="14.25" hidden="1" customHeight="1" outlineLevel="1" x14ac:dyDescent="0.2">
      <c r="A530" s="57" t="s">
        <v>138</v>
      </c>
      <c r="B530" s="57" t="s">
        <v>137</v>
      </c>
      <c r="C530" s="56"/>
      <c r="D530" s="55"/>
      <c r="E530" s="54">
        <f t="shared" si="11"/>
        <v>0</v>
      </c>
    </row>
    <row r="531" spans="1:5" ht="14.25" hidden="1" customHeight="1" outlineLevel="1" x14ac:dyDescent="0.2">
      <c r="A531" s="57" t="s">
        <v>136</v>
      </c>
      <c r="B531" s="57" t="s">
        <v>135</v>
      </c>
      <c r="C531" s="56"/>
      <c r="D531" s="55"/>
      <c r="E531" s="54">
        <f t="shared" si="11"/>
        <v>0</v>
      </c>
    </row>
    <row r="532" spans="1:5" ht="14.25" hidden="1" customHeight="1" outlineLevel="1" x14ac:dyDescent="0.2">
      <c r="A532" s="57" t="s">
        <v>134</v>
      </c>
      <c r="B532" s="57" t="s">
        <v>133</v>
      </c>
      <c r="C532" s="56"/>
      <c r="D532" s="55"/>
      <c r="E532" s="54">
        <f t="shared" si="11"/>
        <v>0</v>
      </c>
    </row>
    <row r="533" spans="1:5" ht="14.25" hidden="1" customHeight="1" outlineLevel="1" x14ac:dyDescent="0.2">
      <c r="A533" s="57" t="s">
        <v>132</v>
      </c>
      <c r="B533" s="57" t="s">
        <v>131</v>
      </c>
      <c r="C533" s="56"/>
      <c r="D533" s="55"/>
      <c r="E533" s="54">
        <f t="shared" si="11"/>
        <v>0</v>
      </c>
    </row>
    <row r="534" spans="1:5" ht="14.25" customHeight="1" collapsed="1" x14ac:dyDescent="0.2">
      <c r="A534" s="76">
        <v>386</v>
      </c>
      <c r="B534" s="74" t="s">
        <v>634</v>
      </c>
      <c r="C534" s="11">
        <f>C535</f>
        <v>0</v>
      </c>
      <c r="D534" s="11"/>
      <c r="E534" s="68">
        <f t="shared" si="11"/>
        <v>0</v>
      </c>
    </row>
    <row r="535" spans="1:5" ht="14.25" customHeight="1" x14ac:dyDescent="0.2">
      <c r="A535" s="67">
        <v>38613</v>
      </c>
      <c r="B535" s="29" t="s">
        <v>112</v>
      </c>
      <c r="C535" s="20">
        <v>0</v>
      </c>
      <c r="D535" s="20"/>
      <c r="E535" s="65">
        <f t="shared" si="11"/>
        <v>0</v>
      </c>
    </row>
    <row r="536" spans="1:5" ht="14.25" hidden="1" customHeight="1" outlineLevel="1" x14ac:dyDescent="0.2">
      <c r="A536" s="66" t="s">
        <v>633</v>
      </c>
      <c r="B536" s="57" t="s">
        <v>632</v>
      </c>
      <c r="C536" s="56"/>
      <c r="D536" s="55"/>
      <c r="E536" s="54">
        <f t="shared" si="11"/>
        <v>0</v>
      </c>
    </row>
    <row r="537" spans="1:5" ht="14.25" customHeight="1" collapsed="1" x14ac:dyDescent="0.2">
      <c r="A537" s="25"/>
      <c r="B537" s="25"/>
      <c r="C537" s="11"/>
      <c r="D537" s="11"/>
      <c r="E537" s="68">
        <f t="shared" si="11"/>
        <v>0</v>
      </c>
    </row>
    <row r="538" spans="1:5" ht="14.25" customHeight="1" x14ac:dyDescent="0.2">
      <c r="A538" s="69">
        <v>4</v>
      </c>
      <c r="B538" s="69" t="s">
        <v>75</v>
      </c>
      <c r="C538" s="10">
        <f>C539</f>
        <v>16875</v>
      </c>
      <c r="D538" s="10"/>
      <c r="E538" s="65">
        <f t="shared" si="11"/>
        <v>0</v>
      </c>
    </row>
    <row r="539" spans="1:5" ht="14.25" customHeight="1" x14ac:dyDescent="0.2">
      <c r="A539" s="69">
        <v>42</v>
      </c>
      <c r="B539" s="69" t="s">
        <v>13</v>
      </c>
      <c r="C539" s="10">
        <f>C540</f>
        <v>16875</v>
      </c>
      <c r="D539" s="10"/>
      <c r="E539" s="65">
        <f t="shared" si="11"/>
        <v>0</v>
      </c>
    </row>
    <row r="540" spans="1:5" ht="14.25" customHeight="1" x14ac:dyDescent="0.2">
      <c r="A540" s="25">
        <v>422</v>
      </c>
      <c r="B540" s="25" t="s">
        <v>18</v>
      </c>
      <c r="C540" s="11">
        <f>C541+C543+C544</f>
        <v>16875</v>
      </c>
      <c r="D540" s="11"/>
      <c r="E540" s="68">
        <f t="shared" si="11"/>
        <v>0</v>
      </c>
    </row>
    <row r="541" spans="1:5" ht="14.25" customHeight="1" x14ac:dyDescent="0.2">
      <c r="A541" s="25" t="s">
        <v>14</v>
      </c>
      <c r="B541" s="25" t="s">
        <v>15</v>
      </c>
      <c r="C541" s="10">
        <v>7875</v>
      </c>
      <c r="D541" s="10"/>
      <c r="E541" s="65">
        <f t="shared" si="11"/>
        <v>0</v>
      </c>
    </row>
    <row r="542" spans="1:5" ht="14.25" hidden="1" customHeight="1" outlineLevel="1" x14ac:dyDescent="0.2">
      <c r="A542" s="57" t="s">
        <v>128</v>
      </c>
      <c r="B542" s="57" t="s">
        <v>15</v>
      </c>
      <c r="C542" s="56"/>
      <c r="D542" s="55"/>
      <c r="E542" s="54">
        <f t="shared" si="11"/>
        <v>0</v>
      </c>
    </row>
    <row r="543" spans="1:5" ht="14.25" customHeight="1" collapsed="1" x14ac:dyDescent="0.2">
      <c r="A543" s="25">
        <v>4222</v>
      </c>
      <c r="B543" s="25" t="s">
        <v>17</v>
      </c>
      <c r="C543" s="10">
        <v>4500</v>
      </c>
      <c r="D543" s="10"/>
      <c r="E543" s="65">
        <f t="shared" si="11"/>
        <v>0</v>
      </c>
    </row>
    <row r="544" spans="1:5" ht="14.25" customHeight="1" x14ac:dyDescent="0.2">
      <c r="A544" s="25">
        <v>4223</v>
      </c>
      <c r="B544" s="25" t="s">
        <v>43</v>
      </c>
      <c r="C544" s="10">
        <v>4500</v>
      </c>
      <c r="D544" s="10"/>
      <c r="E544" s="65">
        <f t="shared" si="11"/>
        <v>0</v>
      </c>
    </row>
    <row r="545" spans="1:5" ht="14.25" hidden="1" customHeight="1" outlineLevel="1" x14ac:dyDescent="0.2">
      <c r="A545" s="57" t="s">
        <v>126</v>
      </c>
      <c r="B545" s="57" t="s">
        <v>43</v>
      </c>
      <c r="C545" s="56"/>
      <c r="D545" s="55"/>
      <c r="E545" s="54">
        <f t="shared" si="11"/>
        <v>0</v>
      </c>
    </row>
    <row r="546" spans="1:5" ht="14.25" customHeight="1" collapsed="1" x14ac:dyDescent="0.2">
      <c r="A546" s="25"/>
      <c r="B546" s="25"/>
      <c r="D546" s="10"/>
      <c r="E546" s="65">
        <f t="shared" si="11"/>
        <v>0</v>
      </c>
    </row>
    <row r="547" spans="1:5" ht="14.25" customHeight="1" x14ac:dyDescent="0.2">
      <c r="A547" s="69" t="s">
        <v>631</v>
      </c>
      <c r="B547" s="69" t="s">
        <v>630</v>
      </c>
      <c r="C547" s="11">
        <f>C548</f>
        <v>27000</v>
      </c>
      <c r="D547" s="11"/>
      <c r="E547" s="65">
        <f t="shared" si="11"/>
        <v>0</v>
      </c>
    </row>
    <row r="548" spans="1:5" ht="14.25" customHeight="1" x14ac:dyDescent="0.2">
      <c r="A548" s="69">
        <v>4</v>
      </c>
      <c r="B548" s="69" t="s">
        <v>75</v>
      </c>
      <c r="C548" s="11">
        <f>C549+C553</f>
        <v>27000</v>
      </c>
      <c r="D548" s="11"/>
      <c r="E548" s="65">
        <f t="shared" si="11"/>
        <v>0</v>
      </c>
    </row>
    <row r="549" spans="1:5" ht="14.25" customHeight="1" x14ac:dyDescent="0.2">
      <c r="A549" s="69">
        <v>41</v>
      </c>
      <c r="B549" s="69" t="s">
        <v>98</v>
      </c>
      <c r="C549" s="11">
        <f>C550</f>
        <v>4500</v>
      </c>
      <c r="D549" s="11"/>
      <c r="E549" s="65">
        <f t="shared" si="11"/>
        <v>0</v>
      </c>
    </row>
    <row r="550" spans="1:5" ht="14.25" customHeight="1" x14ac:dyDescent="0.2">
      <c r="A550" s="69">
        <v>412</v>
      </c>
      <c r="B550" s="69" t="s">
        <v>99</v>
      </c>
      <c r="C550" s="11">
        <f>C551</f>
        <v>4500</v>
      </c>
      <c r="D550" s="11"/>
      <c r="E550" s="65">
        <f t="shared" si="11"/>
        <v>0</v>
      </c>
    </row>
    <row r="551" spans="1:5" ht="14.25" customHeight="1" x14ac:dyDescent="0.2">
      <c r="A551" s="25">
        <v>4123</v>
      </c>
      <c r="B551" s="25" t="s">
        <v>97</v>
      </c>
      <c r="C551" s="11">
        <v>4500</v>
      </c>
      <c r="D551" s="11"/>
      <c r="E551" s="68">
        <f t="shared" ref="E551:E556" si="12">IF(ISERROR(D551/C551*100),0,D551/C551*100)</f>
        <v>0</v>
      </c>
    </row>
    <row r="552" spans="1:5" ht="14.25" hidden="1" customHeight="1" outlineLevel="1" x14ac:dyDescent="0.2">
      <c r="A552" s="57" t="s">
        <v>123</v>
      </c>
      <c r="B552" s="57" t="s">
        <v>97</v>
      </c>
      <c r="C552" s="56"/>
      <c r="D552" s="55"/>
      <c r="E552" s="54">
        <f t="shared" si="12"/>
        <v>0</v>
      </c>
    </row>
    <row r="553" spans="1:5" ht="14.25" customHeight="1" collapsed="1" x14ac:dyDescent="0.2">
      <c r="A553" s="69">
        <v>42</v>
      </c>
      <c r="B553" s="69" t="s">
        <v>13</v>
      </c>
      <c r="C553" s="10">
        <f>C554</f>
        <v>22500</v>
      </c>
      <c r="D553" s="10"/>
      <c r="E553" s="65">
        <f t="shared" si="12"/>
        <v>0</v>
      </c>
    </row>
    <row r="554" spans="1:5" ht="14.25" customHeight="1" x14ac:dyDescent="0.2">
      <c r="A554" s="25">
        <v>426</v>
      </c>
      <c r="B554" s="25" t="s">
        <v>20</v>
      </c>
      <c r="C554" s="11">
        <f>C555</f>
        <v>22500</v>
      </c>
      <c r="D554" s="11"/>
      <c r="E554" s="68">
        <f t="shared" si="12"/>
        <v>0</v>
      </c>
    </row>
    <row r="555" spans="1:5" ht="14.25" customHeight="1" x14ac:dyDescent="0.2">
      <c r="A555" s="25">
        <v>4262</v>
      </c>
      <c r="B555" s="25" t="s">
        <v>0</v>
      </c>
      <c r="C555" s="10">
        <v>22500</v>
      </c>
      <c r="D555" s="10"/>
      <c r="E555" s="65">
        <f t="shared" si="12"/>
        <v>0</v>
      </c>
    </row>
    <row r="556" spans="1:5" ht="14.25" hidden="1" customHeight="1" outlineLevel="1" x14ac:dyDescent="0.2">
      <c r="A556" s="57" t="s">
        <v>121</v>
      </c>
      <c r="B556" s="57" t="s">
        <v>120</v>
      </c>
      <c r="C556" s="56"/>
      <c r="D556" s="55"/>
      <c r="E556" s="54">
        <f t="shared" si="12"/>
        <v>0</v>
      </c>
    </row>
    <row r="557" spans="1:5" ht="14.25" customHeight="1" collapsed="1" x14ac:dyDescent="0.2">
      <c r="A557" s="25"/>
      <c r="B557" s="25"/>
      <c r="D557" s="10"/>
      <c r="E557" s="65"/>
    </row>
    <row r="558" spans="1:5" ht="14.25" customHeight="1" x14ac:dyDescent="0.2">
      <c r="A558" s="25"/>
      <c r="B558" s="25"/>
      <c r="D558" s="10"/>
      <c r="E558" s="65"/>
    </row>
    <row r="559" spans="1:5" ht="32.25" customHeight="1" x14ac:dyDescent="0.25">
      <c r="A559" s="67"/>
      <c r="B559" s="88" t="s">
        <v>95</v>
      </c>
      <c r="C559" s="11">
        <f>C560</f>
        <v>0</v>
      </c>
      <c r="D559" s="11"/>
      <c r="E559" s="68">
        <f t="shared" ref="E559:E622" si="13">IF(ISERROR(D559/C559*100),0,D559/C559*100)</f>
        <v>0</v>
      </c>
    </row>
    <row r="560" spans="1:5" ht="23.25" customHeight="1" x14ac:dyDescent="0.2">
      <c r="A560" s="15">
        <v>102</v>
      </c>
      <c r="B560" s="14" t="s">
        <v>448</v>
      </c>
      <c r="C560" s="11">
        <f>C562+C856+C866+C877</f>
        <v>0</v>
      </c>
      <c r="D560" s="11"/>
      <c r="E560" s="68">
        <f t="shared" si="13"/>
        <v>0</v>
      </c>
    </row>
    <row r="561" spans="1:5" ht="14.25" customHeight="1" x14ac:dyDescent="0.2">
      <c r="D561" s="10"/>
      <c r="E561" s="68">
        <f t="shared" si="13"/>
        <v>0</v>
      </c>
    </row>
    <row r="562" spans="1:5" ht="14.25" customHeight="1" x14ac:dyDescent="0.2">
      <c r="A562" s="76" t="s">
        <v>629</v>
      </c>
      <c r="B562" s="5" t="s">
        <v>446</v>
      </c>
      <c r="C562" s="11">
        <f>C563</f>
        <v>0</v>
      </c>
      <c r="D562" s="11"/>
      <c r="E562" s="68">
        <f t="shared" si="13"/>
        <v>0</v>
      </c>
    </row>
    <row r="563" spans="1:5" ht="14.25" customHeight="1" x14ac:dyDescent="0.2">
      <c r="A563" s="76">
        <v>3</v>
      </c>
      <c r="B563" s="83" t="s">
        <v>68</v>
      </c>
      <c r="C563" s="11">
        <f>C564+C616+C821+C836+C840</f>
        <v>0</v>
      </c>
      <c r="D563" s="11"/>
      <c r="E563" s="68">
        <f t="shared" si="13"/>
        <v>0</v>
      </c>
    </row>
    <row r="564" spans="1:5" ht="14.25" customHeight="1" x14ac:dyDescent="0.2">
      <c r="A564" s="76">
        <v>31</v>
      </c>
      <c r="B564" s="69" t="s">
        <v>44</v>
      </c>
      <c r="C564" s="11">
        <f>C565+C586+C605</f>
        <v>0</v>
      </c>
      <c r="D564" s="11"/>
      <c r="E564" s="68">
        <f t="shared" si="13"/>
        <v>0</v>
      </c>
    </row>
    <row r="565" spans="1:5" s="77" customFormat="1" ht="14.25" customHeight="1" x14ac:dyDescent="0.2">
      <c r="A565" s="76">
        <v>311</v>
      </c>
      <c r="B565" s="69" t="s">
        <v>445</v>
      </c>
      <c r="C565" s="11">
        <f>C566</f>
        <v>0</v>
      </c>
      <c r="D565" s="11"/>
      <c r="E565" s="68">
        <f t="shared" si="13"/>
        <v>0</v>
      </c>
    </row>
    <row r="566" spans="1:5" ht="14.25" customHeight="1" x14ac:dyDescent="0.2">
      <c r="A566" s="25">
        <v>3111</v>
      </c>
      <c r="B566" s="25" t="s">
        <v>45</v>
      </c>
      <c r="C566" s="10">
        <v>0</v>
      </c>
      <c r="D566" s="20"/>
      <c r="E566" s="65">
        <f t="shared" si="13"/>
        <v>0</v>
      </c>
    </row>
    <row r="567" spans="1:5" ht="14.25" hidden="1" customHeight="1" outlineLevel="1" x14ac:dyDescent="0.2">
      <c r="A567" s="57" t="s">
        <v>444</v>
      </c>
      <c r="B567" s="57" t="s">
        <v>443</v>
      </c>
      <c r="C567" s="56"/>
      <c r="D567" s="55"/>
      <c r="E567" s="54">
        <f t="shared" si="13"/>
        <v>0</v>
      </c>
    </row>
    <row r="568" spans="1:5" ht="14.25" hidden="1" customHeight="1" outlineLevel="1" x14ac:dyDescent="0.2">
      <c r="A568" s="57" t="s">
        <v>442</v>
      </c>
      <c r="B568" s="57" t="s">
        <v>441</v>
      </c>
      <c r="C568" s="56"/>
      <c r="D568" s="55"/>
      <c r="E568" s="54">
        <f t="shared" si="13"/>
        <v>0</v>
      </c>
    </row>
    <row r="569" spans="1:5" ht="14.25" hidden="1" customHeight="1" outlineLevel="1" x14ac:dyDescent="0.2">
      <c r="A569" s="57" t="s">
        <v>440</v>
      </c>
      <c r="B569" s="57" t="s">
        <v>439</v>
      </c>
      <c r="C569" s="56"/>
      <c r="D569" s="55"/>
      <c r="E569" s="54">
        <f t="shared" si="13"/>
        <v>0</v>
      </c>
    </row>
    <row r="570" spans="1:5" ht="14.25" hidden="1" customHeight="1" outlineLevel="1" x14ac:dyDescent="0.2">
      <c r="A570" s="57" t="s">
        <v>438</v>
      </c>
      <c r="B570" s="57" t="s">
        <v>437</v>
      </c>
      <c r="C570" s="56"/>
      <c r="D570" s="55"/>
      <c r="E570" s="54">
        <f t="shared" si="13"/>
        <v>0</v>
      </c>
    </row>
    <row r="571" spans="1:5" ht="14.25" hidden="1" customHeight="1" outlineLevel="1" x14ac:dyDescent="0.2">
      <c r="A571" s="57" t="s">
        <v>436</v>
      </c>
      <c r="B571" s="57" t="s">
        <v>435</v>
      </c>
      <c r="C571" s="56"/>
      <c r="D571" s="55"/>
      <c r="E571" s="54">
        <f t="shared" si="13"/>
        <v>0</v>
      </c>
    </row>
    <row r="572" spans="1:5" ht="14.25" hidden="1" customHeight="1" outlineLevel="1" x14ac:dyDescent="0.2">
      <c r="A572" s="57" t="s">
        <v>434</v>
      </c>
      <c r="B572" s="57" t="s">
        <v>433</v>
      </c>
      <c r="C572" s="56"/>
      <c r="D572" s="55"/>
      <c r="E572" s="54">
        <f t="shared" si="13"/>
        <v>0</v>
      </c>
    </row>
    <row r="573" spans="1:5" ht="14.25" hidden="1" customHeight="1" outlineLevel="1" x14ac:dyDescent="0.2">
      <c r="A573" s="57" t="s">
        <v>432</v>
      </c>
      <c r="B573" s="57" t="s">
        <v>431</v>
      </c>
      <c r="C573" s="56"/>
      <c r="D573" s="55"/>
      <c r="E573" s="54">
        <f t="shared" si="13"/>
        <v>0</v>
      </c>
    </row>
    <row r="574" spans="1:5" ht="14.25" hidden="1" customHeight="1" outlineLevel="1" x14ac:dyDescent="0.2">
      <c r="A574" s="57" t="s">
        <v>430</v>
      </c>
      <c r="B574" s="57" t="s">
        <v>429</v>
      </c>
      <c r="C574" s="56"/>
      <c r="D574" s="55"/>
      <c r="E574" s="54">
        <f t="shared" si="13"/>
        <v>0</v>
      </c>
    </row>
    <row r="575" spans="1:5" ht="14.25" hidden="1" customHeight="1" outlineLevel="1" x14ac:dyDescent="0.2">
      <c r="A575" s="57" t="s">
        <v>428</v>
      </c>
      <c r="B575" s="57" t="s">
        <v>427</v>
      </c>
      <c r="C575" s="56"/>
      <c r="D575" s="55"/>
      <c r="E575" s="54">
        <f t="shared" si="13"/>
        <v>0</v>
      </c>
    </row>
    <row r="576" spans="1:5" ht="14.25" hidden="1" customHeight="1" outlineLevel="1" x14ac:dyDescent="0.2">
      <c r="A576" s="57" t="s">
        <v>426</v>
      </c>
      <c r="B576" s="57" t="s">
        <v>425</v>
      </c>
      <c r="C576" s="56"/>
      <c r="D576" s="55"/>
      <c r="E576" s="54">
        <f t="shared" si="13"/>
        <v>0</v>
      </c>
    </row>
    <row r="577" spans="1:5" ht="14.25" hidden="1" customHeight="1" outlineLevel="1" x14ac:dyDescent="0.2">
      <c r="A577" s="57" t="s">
        <v>424</v>
      </c>
      <c r="B577" s="57" t="s">
        <v>423</v>
      </c>
      <c r="C577" s="56"/>
      <c r="D577" s="55"/>
      <c r="E577" s="54">
        <f t="shared" si="13"/>
        <v>0</v>
      </c>
    </row>
    <row r="578" spans="1:5" ht="15.75" hidden="1" customHeight="1" outlineLevel="1" x14ac:dyDescent="0.2">
      <c r="A578" s="57" t="s">
        <v>422</v>
      </c>
      <c r="B578" s="57" t="s">
        <v>421</v>
      </c>
      <c r="C578" s="56"/>
      <c r="D578" s="55"/>
      <c r="E578" s="54">
        <f t="shared" si="13"/>
        <v>0</v>
      </c>
    </row>
    <row r="579" spans="1:5" ht="15.75" hidden="1" customHeight="1" outlineLevel="1" x14ac:dyDescent="0.2">
      <c r="A579" s="57" t="s">
        <v>420</v>
      </c>
      <c r="B579" s="57" t="s">
        <v>419</v>
      </c>
      <c r="C579" s="56"/>
      <c r="D579" s="55"/>
      <c r="E579" s="54">
        <f t="shared" si="13"/>
        <v>0</v>
      </c>
    </row>
    <row r="580" spans="1:5" ht="15.75" hidden="1" customHeight="1" outlineLevel="1" x14ac:dyDescent="0.2">
      <c r="A580" s="57" t="s">
        <v>418</v>
      </c>
      <c r="B580" s="57" t="s">
        <v>417</v>
      </c>
      <c r="C580" s="56"/>
      <c r="D580" s="55"/>
      <c r="E580" s="54">
        <f t="shared" si="13"/>
        <v>0</v>
      </c>
    </row>
    <row r="581" spans="1:5" ht="15.75" hidden="1" customHeight="1" outlineLevel="1" x14ac:dyDescent="0.2">
      <c r="A581" s="57" t="s">
        <v>416</v>
      </c>
      <c r="B581" s="57" t="s">
        <v>415</v>
      </c>
      <c r="C581" s="56"/>
      <c r="D581" s="55"/>
      <c r="E581" s="54">
        <f t="shared" si="13"/>
        <v>0</v>
      </c>
    </row>
    <row r="582" spans="1:5" ht="15.75" hidden="1" customHeight="1" outlineLevel="1" x14ac:dyDescent="0.2">
      <c r="A582" s="57" t="s">
        <v>414</v>
      </c>
      <c r="B582" s="57" t="s">
        <v>413</v>
      </c>
      <c r="C582" s="56"/>
      <c r="D582" s="55"/>
      <c r="E582" s="54">
        <f t="shared" si="13"/>
        <v>0</v>
      </c>
    </row>
    <row r="583" spans="1:5" ht="15.75" hidden="1" customHeight="1" outlineLevel="1" x14ac:dyDescent="0.2">
      <c r="A583" s="57" t="s">
        <v>412</v>
      </c>
      <c r="B583" s="57" t="s">
        <v>411</v>
      </c>
      <c r="C583" s="56"/>
      <c r="D583" s="55"/>
      <c r="E583" s="54">
        <f t="shared" si="13"/>
        <v>0</v>
      </c>
    </row>
    <row r="584" spans="1:5" ht="15.75" hidden="1" customHeight="1" outlineLevel="1" x14ac:dyDescent="0.2">
      <c r="A584" s="57" t="s">
        <v>410</v>
      </c>
      <c r="B584" s="57" t="s">
        <v>409</v>
      </c>
      <c r="C584" s="56"/>
      <c r="D584" s="55"/>
      <c r="E584" s="54">
        <f t="shared" si="13"/>
        <v>0</v>
      </c>
    </row>
    <row r="585" spans="1:5" ht="15.75" hidden="1" customHeight="1" outlineLevel="1" x14ac:dyDescent="0.2">
      <c r="A585" s="57" t="s">
        <v>408</v>
      </c>
      <c r="B585" s="57" t="s">
        <v>407</v>
      </c>
      <c r="C585" s="56"/>
      <c r="D585" s="55"/>
      <c r="E585" s="54">
        <f t="shared" si="13"/>
        <v>0</v>
      </c>
    </row>
    <row r="586" spans="1:5" s="77" customFormat="1" ht="14.25" customHeight="1" collapsed="1" x14ac:dyDescent="0.2">
      <c r="A586" s="69">
        <v>312</v>
      </c>
      <c r="B586" s="76" t="s">
        <v>46</v>
      </c>
      <c r="C586" s="19">
        <f>C587</f>
        <v>0</v>
      </c>
      <c r="D586" s="19"/>
      <c r="E586" s="68">
        <f t="shared" si="13"/>
        <v>0</v>
      </c>
    </row>
    <row r="587" spans="1:5" s="86" customFormat="1" ht="14.25" customHeight="1" x14ac:dyDescent="0.2">
      <c r="A587" s="25">
        <v>3121</v>
      </c>
      <c r="B587" s="25" t="s">
        <v>46</v>
      </c>
      <c r="C587" s="10">
        <v>0</v>
      </c>
      <c r="D587" s="20"/>
      <c r="E587" s="65">
        <f t="shared" si="13"/>
        <v>0</v>
      </c>
    </row>
    <row r="588" spans="1:5" s="86" customFormat="1" ht="14.25" hidden="1" customHeight="1" outlineLevel="1" x14ac:dyDescent="0.2">
      <c r="A588" s="66" t="s">
        <v>406</v>
      </c>
      <c r="B588" s="57" t="s">
        <v>397</v>
      </c>
      <c r="C588" s="56"/>
      <c r="D588" s="55"/>
      <c r="E588" s="54">
        <f t="shared" si="13"/>
        <v>0</v>
      </c>
    </row>
    <row r="589" spans="1:5" s="86" customFormat="1" ht="14.25" hidden="1" customHeight="1" outlineLevel="1" x14ac:dyDescent="0.2">
      <c r="A589" s="66" t="s">
        <v>405</v>
      </c>
      <c r="B589" s="57" t="s">
        <v>393</v>
      </c>
      <c r="C589" s="56"/>
      <c r="D589" s="55"/>
      <c r="E589" s="54">
        <f t="shared" si="13"/>
        <v>0</v>
      </c>
    </row>
    <row r="590" spans="1:5" s="86" customFormat="1" ht="14.25" hidden="1" customHeight="1" outlineLevel="1" x14ac:dyDescent="0.2">
      <c r="A590" s="57" t="s">
        <v>404</v>
      </c>
      <c r="B590" s="57" t="s">
        <v>403</v>
      </c>
      <c r="C590" s="56"/>
      <c r="D590" s="55"/>
      <c r="E590" s="54">
        <f t="shared" si="13"/>
        <v>0</v>
      </c>
    </row>
    <row r="591" spans="1:5" s="86" customFormat="1" ht="14.25" hidden="1" customHeight="1" outlineLevel="1" x14ac:dyDescent="0.2">
      <c r="A591" s="66" t="s">
        <v>402</v>
      </c>
      <c r="B591" s="57" t="s">
        <v>401</v>
      </c>
      <c r="C591" s="56"/>
      <c r="D591" s="55"/>
      <c r="E591" s="54">
        <f t="shared" si="13"/>
        <v>0</v>
      </c>
    </row>
    <row r="592" spans="1:5" s="86" customFormat="1" ht="14.25" hidden="1" customHeight="1" outlineLevel="1" x14ac:dyDescent="0.2">
      <c r="A592" s="66" t="s">
        <v>400</v>
      </c>
      <c r="B592" s="57" t="s">
        <v>399</v>
      </c>
      <c r="C592" s="56"/>
      <c r="D592" s="55"/>
      <c r="E592" s="54">
        <f t="shared" si="13"/>
        <v>0</v>
      </c>
    </row>
    <row r="593" spans="1:5" s="86" customFormat="1" ht="14.25" hidden="1" customHeight="1" outlineLevel="1" x14ac:dyDescent="0.2">
      <c r="A593" s="66" t="s">
        <v>398</v>
      </c>
      <c r="B593" s="57" t="s">
        <v>397</v>
      </c>
      <c r="C593" s="56"/>
      <c r="D593" s="55"/>
      <c r="E593" s="54">
        <f t="shared" si="13"/>
        <v>0</v>
      </c>
    </row>
    <row r="594" spans="1:5" s="86" customFormat="1" ht="14.25" hidden="1" customHeight="1" outlineLevel="1" x14ac:dyDescent="0.2">
      <c r="A594" s="66" t="s">
        <v>396</v>
      </c>
      <c r="B594" s="57" t="s">
        <v>395</v>
      </c>
      <c r="C594" s="56"/>
      <c r="D594" s="55"/>
      <c r="E594" s="54">
        <f t="shared" si="13"/>
        <v>0</v>
      </c>
    </row>
    <row r="595" spans="1:5" s="86" customFormat="1" ht="14.25" hidden="1" customHeight="1" outlineLevel="1" x14ac:dyDescent="0.2">
      <c r="A595" s="66" t="s">
        <v>394</v>
      </c>
      <c r="B595" s="57" t="s">
        <v>393</v>
      </c>
      <c r="C595" s="56"/>
      <c r="D595" s="55"/>
      <c r="E595" s="54">
        <f t="shared" si="13"/>
        <v>0</v>
      </c>
    </row>
    <row r="596" spans="1:5" s="86" customFormat="1" ht="14.25" hidden="1" customHeight="1" outlineLevel="1" x14ac:dyDescent="0.2">
      <c r="A596" s="57" t="s">
        <v>392</v>
      </c>
      <c r="B596" s="57" t="s">
        <v>391</v>
      </c>
      <c r="C596" s="56"/>
      <c r="D596" s="55"/>
      <c r="E596" s="54">
        <f t="shared" si="13"/>
        <v>0</v>
      </c>
    </row>
    <row r="597" spans="1:5" s="86" customFormat="1" ht="14.25" hidden="1" customHeight="1" outlineLevel="1" x14ac:dyDescent="0.2">
      <c r="A597" s="57" t="s">
        <v>390</v>
      </c>
      <c r="B597" s="57" t="s">
        <v>389</v>
      </c>
      <c r="C597" s="56"/>
      <c r="D597" s="55"/>
      <c r="E597" s="54">
        <f t="shared" si="13"/>
        <v>0</v>
      </c>
    </row>
    <row r="598" spans="1:5" s="86" customFormat="1" ht="14.25" hidden="1" customHeight="1" outlineLevel="1" x14ac:dyDescent="0.2">
      <c r="A598" s="57" t="s">
        <v>388</v>
      </c>
      <c r="B598" s="57" t="s">
        <v>387</v>
      </c>
      <c r="C598" s="56"/>
      <c r="D598" s="55"/>
      <c r="E598" s="54">
        <f t="shared" si="13"/>
        <v>0</v>
      </c>
    </row>
    <row r="599" spans="1:5" s="86" customFormat="1" ht="14.25" hidden="1" customHeight="1" outlineLevel="1" x14ac:dyDescent="0.2">
      <c r="A599" s="57" t="s">
        <v>386</v>
      </c>
      <c r="B599" s="57" t="s">
        <v>385</v>
      </c>
      <c r="C599" s="56"/>
      <c r="D599" s="55"/>
      <c r="E599" s="54">
        <f t="shared" si="13"/>
        <v>0</v>
      </c>
    </row>
    <row r="600" spans="1:5" s="86" customFormat="1" ht="14.25" hidden="1" customHeight="1" outlineLevel="1" x14ac:dyDescent="0.2">
      <c r="A600" s="57" t="s">
        <v>384</v>
      </c>
      <c r="B600" s="57" t="s">
        <v>383</v>
      </c>
      <c r="C600" s="56"/>
      <c r="D600" s="55"/>
      <c r="E600" s="54">
        <f t="shared" si="13"/>
        <v>0</v>
      </c>
    </row>
    <row r="601" spans="1:5" s="86" customFormat="1" ht="14.25" hidden="1" customHeight="1" outlineLevel="1" x14ac:dyDescent="0.2">
      <c r="A601" s="57" t="s">
        <v>382</v>
      </c>
      <c r="B601" s="57" t="s">
        <v>381</v>
      </c>
      <c r="C601" s="56"/>
      <c r="D601" s="55"/>
      <c r="E601" s="54">
        <f t="shared" si="13"/>
        <v>0</v>
      </c>
    </row>
    <row r="602" spans="1:5" s="86" customFormat="1" ht="14.25" hidden="1" customHeight="1" outlineLevel="1" x14ac:dyDescent="0.2">
      <c r="A602" s="57" t="s">
        <v>380</v>
      </c>
      <c r="B602" s="57" t="s">
        <v>379</v>
      </c>
      <c r="C602" s="56"/>
      <c r="D602" s="55"/>
      <c r="E602" s="54">
        <f t="shared" si="13"/>
        <v>0</v>
      </c>
    </row>
    <row r="603" spans="1:5" s="86" customFormat="1" ht="14.25" hidden="1" customHeight="1" outlineLevel="1" x14ac:dyDescent="0.2">
      <c r="A603" s="66"/>
      <c r="B603" s="57"/>
      <c r="C603" s="56"/>
      <c r="D603" s="55"/>
      <c r="E603" s="54">
        <f t="shared" si="13"/>
        <v>0</v>
      </c>
    </row>
    <row r="604" spans="1:5" s="86" customFormat="1" ht="14.25" hidden="1" customHeight="1" outlineLevel="1" x14ac:dyDescent="0.2">
      <c r="A604" s="57"/>
      <c r="B604" s="57"/>
      <c r="C604" s="56"/>
      <c r="D604" s="55"/>
      <c r="E604" s="54">
        <f t="shared" si="13"/>
        <v>0</v>
      </c>
    </row>
    <row r="605" spans="1:5" s="77" customFormat="1" ht="14.25" customHeight="1" collapsed="1" x14ac:dyDescent="0.2">
      <c r="A605" s="69">
        <v>313</v>
      </c>
      <c r="B605" s="76" t="s">
        <v>47</v>
      </c>
      <c r="C605" s="19">
        <f>C610+C614+C606</f>
        <v>0</v>
      </c>
      <c r="D605" s="19"/>
      <c r="E605" s="68">
        <f t="shared" si="13"/>
        <v>0</v>
      </c>
    </row>
    <row r="606" spans="1:5" s="77" customFormat="1" ht="14.25" customHeight="1" x14ac:dyDescent="0.2">
      <c r="A606" s="81">
        <v>3131</v>
      </c>
      <c r="B606" s="81" t="s">
        <v>113</v>
      </c>
      <c r="C606" s="10">
        <v>0</v>
      </c>
      <c r="D606" s="20"/>
      <c r="E606" s="65">
        <f t="shared" si="13"/>
        <v>0</v>
      </c>
    </row>
    <row r="607" spans="1:5" s="77" customFormat="1" ht="14.25" hidden="1" customHeight="1" outlineLevel="1" x14ac:dyDescent="0.2">
      <c r="A607" s="57" t="s">
        <v>378</v>
      </c>
      <c r="B607" s="57" t="s">
        <v>377</v>
      </c>
      <c r="C607" s="56"/>
      <c r="D607" s="55"/>
      <c r="E607" s="54">
        <f t="shared" si="13"/>
        <v>0</v>
      </c>
    </row>
    <row r="608" spans="1:5" s="77" customFormat="1" ht="14.25" hidden="1" customHeight="1" outlineLevel="1" x14ac:dyDescent="0.2">
      <c r="A608" s="57" t="s">
        <v>376</v>
      </c>
      <c r="B608" s="57" t="s">
        <v>375</v>
      </c>
      <c r="C608" s="56"/>
      <c r="D608" s="55"/>
      <c r="E608" s="54">
        <f t="shared" si="13"/>
        <v>0</v>
      </c>
    </row>
    <row r="609" spans="1:5" s="77" customFormat="1" ht="14.25" hidden="1" customHeight="1" outlineLevel="1" x14ac:dyDescent="0.2">
      <c r="A609" s="57" t="s">
        <v>374</v>
      </c>
      <c r="B609" s="57" t="s">
        <v>373</v>
      </c>
      <c r="C609" s="56"/>
      <c r="D609" s="55"/>
      <c r="E609" s="54">
        <f t="shared" si="13"/>
        <v>0</v>
      </c>
    </row>
    <row r="610" spans="1:5" ht="14.25" customHeight="1" collapsed="1" x14ac:dyDescent="0.2">
      <c r="A610" s="25">
        <v>3132</v>
      </c>
      <c r="B610" s="25" t="s">
        <v>82</v>
      </c>
      <c r="C610" s="10">
        <v>0</v>
      </c>
      <c r="D610" s="20"/>
      <c r="E610" s="65">
        <f t="shared" si="13"/>
        <v>0</v>
      </c>
    </row>
    <row r="611" spans="1:5" ht="14.25" hidden="1" customHeight="1" outlineLevel="1" x14ac:dyDescent="0.2">
      <c r="A611" s="57" t="s">
        <v>372</v>
      </c>
      <c r="B611" s="57" t="s">
        <v>371</v>
      </c>
      <c r="C611" s="56"/>
      <c r="D611" s="55"/>
      <c r="E611" s="54">
        <f t="shared" si="13"/>
        <v>0</v>
      </c>
    </row>
    <row r="612" spans="1:5" ht="14.25" hidden="1" customHeight="1" outlineLevel="1" x14ac:dyDescent="0.2">
      <c r="A612" s="57" t="s">
        <v>370</v>
      </c>
      <c r="B612" s="57" t="s">
        <v>369</v>
      </c>
      <c r="C612" s="56"/>
      <c r="D612" s="55"/>
      <c r="E612" s="54">
        <f t="shared" si="13"/>
        <v>0</v>
      </c>
    </row>
    <row r="613" spans="1:5" ht="14.25" hidden="1" customHeight="1" outlineLevel="1" x14ac:dyDescent="0.2">
      <c r="A613" s="57" t="s">
        <v>368</v>
      </c>
      <c r="B613" s="57" t="s">
        <v>367</v>
      </c>
      <c r="C613" s="56"/>
      <c r="D613" s="55"/>
      <c r="E613" s="54">
        <f t="shared" si="13"/>
        <v>0</v>
      </c>
    </row>
    <row r="614" spans="1:5" ht="14.25" customHeight="1" collapsed="1" x14ac:dyDescent="0.2">
      <c r="A614" s="25">
        <v>3133</v>
      </c>
      <c r="B614" s="25" t="s">
        <v>83</v>
      </c>
      <c r="C614" s="10">
        <v>0</v>
      </c>
      <c r="D614" s="20"/>
      <c r="E614" s="65">
        <f t="shared" si="13"/>
        <v>0</v>
      </c>
    </row>
    <row r="615" spans="1:5" ht="14.25" hidden="1" customHeight="1" outlineLevel="1" x14ac:dyDescent="0.2">
      <c r="A615" s="57" t="s">
        <v>366</v>
      </c>
      <c r="B615" s="57" t="s">
        <v>365</v>
      </c>
      <c r="C615" s="56"/>
      <c r="D615" s="55"/>
      <c r="E615" s="54">
        <f t="shared" si="13"/>
        <v>0</v>
      </c>
    </row>
    <row r="616" spans="1:5" s="77" customFormat="1" ht="14.25" customHeight="1" collapsed="1" x14ac:dyDescent="0.2">
      <c r="A616" s="69">
        <v>32</v>
      </c>
      <c r="B616" s="16" t="s">
        <v>1</v>
      </c>
      <c r="C616" s="11">
        <f>C617+C640+C662+C794</f>
        <v>0</v>
      </c>
      <c r="D616" s="11"/>
      <c r="E616" s="68">
        <f t="shared" si="13"/>
        <v>0</v>
      </c>
    </row>
    <row r="617" spans="1:5" s="77" customFormat="1" ht="14.25" customHeight="1" x14ac:dyDescent="0.2">
      <c r="A617" s="69">
        <v>321</v>
      </c>
      <c r="B617" s="16" t="s">
        <v>5</v>
      </c>
      <c r="C617" s="11">
        <f>C618+C635+C637</f>
        <v>0</v>
      </c>
      <c r="D617" s="11"/>
      <c r="E617" s="68">
        <f t="shared" si="13"/>
        <v>0</v>
      </c>
    </row>
    <row r="618" spans="1:5" s="86" customFormat="1" ht="14.25" customHeight="1" x14ac:dyDescent="0.2">
      <c r="A618" s="25">
        <v>3211</v>
      </c>
      <c r="B618" s="28" t="s">
        <v>48</v>
      </c>
      <c r="C618" s="10">
        <v>0</v>
      </c>
      <c r="D618" s="10"/>
      <c r="E618" s="65">
        <f t="shared" si="13"/>
        <v>0</v>
      </c>
    </row>
    <row r="619" spans="1:5" s="86" customFormat="1" ht="14.25" hidden="1" customHeight="1" outlineLevel="1" x14ac:dyDescent="0.2">
      <c r="A619" s="57" t="s">
        <v>364</v>
      </c>
      <c r="B619" s="57" t="s">
        <v>363</v>
      </c>
      <c r="C619" s="56"/>
      <c r="D619" s="55"/>
      <c r="E619" s="54">
        <f t="shared" si="13"/>
        <v>0</v>
      </c>
    </row>
    <row r="620" spans="1:5" s="86" customFormat="1" ht="14.25" hidden="1" customHeight="1" outlineLevel="1" x14ac:dyDescent="0.2">
      <c r="A620" s="57" t="s">
        <v>362</v>
      </c>
      <c r="B620" s="57" t="s">
        <v>361</v>
      </c>
      <c r="C620" s="56"/>
      <c r="D620" s="55"/>
      <c r="E620" s="54">
        <f t="shared" si="13"/>
        <v>0</v>
      </c>
    </row>
    <row r="621" spans="1:5" s="86" customFormat="1" ht="14.25" hidden="1" customHeight="1" outlineLevel="1" x14ac:dyDescent="0.2">
      <c r="A621" s="57" t="s">
        <v>360</v>
      </c>
      <c r="B621" s="57" t="s">
        <v>359</v>
      </c>
      <c r="C621" s="56"/>
      <c r="D621" s="55"/>
      <c r="E621" s="54">
        <f t="shared" si="13"/>
        <v>0</v>
      </c>
    </row>
    <row r="622" spans="1:5" s="86" customFormat="1" ht="14.25" hidden="1" customHeight="1" outlineLevel="1" x14ac:dyDescent="0.2">
      <c r="A622" s="57" t="s">
        <v>358</v>
      </c>
      <c r="B622" s="57" t="s">
        <v>357</v>
      </c>
      <c r="C622" s="56"/>
      <c r="D622" s="55"/>
      <c r="E622" s="54">
        <f t="shared" si="13"/>
        <v>0</v>
      </c>
    </row>
    <row r="623" spans="1:5" s="86" customFormat="1" ht="14.25" hidden="1" customHeight="1" outlineLevel="1" x14ac:dyDescent="0.2">
      <c r="A623" s="57" t="s">
        <v>356</v>
      </c>
      <c r="B623" s="57" t="s">
        <v>355</v>
      </c>
      <c r="C623" s="56"/>
      <c r="D623" s="55"/>
      <c r="E623" s="54">
        <f t="shared" ref="E623:E686" si="14">IF(ISERROR(D623/C623*100),0,D623/C623*100)</f>
        <v>0</v>
      </c>
    </row>
    <row r="624" spans="1:5" s="86" customFormat="1" ht="14.25" hidden="1" customHeight="1" outlineLevel="1" x14ac:dyDescent="0.2">
      <c r="A624" s="57" t="s">
        <v>354</v>
      </c>
      <c r="B624" s="57" t="s">
        <v>353</v>
      </c>
      <c r="C624" s="56"/>
      <c r="D624" s="55"/>
      <c r="E624" s="54">
        <f t="shared" si="14"/>
        <v>0</v>
      </c>
    </row>
    <row r="625" spans="1:5" s="86" customFormat="1" ht="14.25" hidden="1" customHeight="1" outlineLevel="1" x14ac:dyDescent="0.2">
      <c r="A625" s="57" t="s">
        <v>352</v>
      </c>
      <c r="B625" s="57" t="s">
        <v>351</v>
      </c>
      <c r="C625" s="56"/>
      <c r="D625" s="55"/>
      <c r="E625" s="54">
        <f t="shared" si="14"/>
        <v>0</v>
      </c>
    </row>
    <row r="626" spans="1:5" s="86" customFormat="1" ht="14.25" hidden="1" customHeight="1" outlineLevel="1" x14ac:dyDescent="0.2">
      <c r="A626" s="66" t="s">
        <v>350</v>
      </c>
      <c r="B626" s="57" t="s">
        <v>349</v>
      </c>
      <c r="C626" s="56"/>
      <c r="D626" s="55"/>
      <c r="E626" s="54">
        <f t="shared" si="14"/>
        <v>0</v>
      </c>
    </row>
    <row r="627" spans="1:5" s="86" customFormat="1" ht="14.25" hidden="1" customHeight="1" outlineLevel="1" x14ac:dyDescent="0.2">
      <c r="A627" s="57" t="s">
        <v>348</v>
      </c>
      <c r="B627" s="57" t="s">
        <v>347</v>
      </c>
      <c r="C627" s="56"/>
      <c r="D627" s="55"/>
      <c r="E627" s="54">
        <f t="shared" si="14"/>
        <v>0</v>
      </c>
    </row>
    <row r="628" spans="1:5" s="86" customFormat="1" ht="14.25" hidden="1" customHeight="1" outlineLevel="1" x14ac:dyDescent="0.2">
      <c r="A628" s="57" t="s">
        <v>346</v>
      </c>
      <c r="B628" s="57" t="s">
        <v>345</v>
      </c>
      <c r="C628" s="56"/>
      <c r="D628" s="55"/>
      <c r="E628" s="54">
        <f t="shared" si="14"/>
        <v>0</v>
      </c>
    </row>
    <row r="629" spans="1:5" s="86" customFormat="1" ht="14.25" hidden="1" customHeight="1" outlineLevel="1" x14ac:dyDescent="0.2">
      <c r="A629" s="57" t="s">
        <v>344</v>
      </c>
      <c r="B629" s="57" t="s">
        <v>343</v>
      </c>
      <c r="C629" s="56"/>
      <c r="D629" s="55"/>
      <c r="E629" s="54">
        <f t="shared" si="14"/>
        <v>0</v>
      </c>
    </row>
    <row r="630" spans="1:5" s="86" customFormat="1" ht="14.25" hidden="1" customHeight="1" outlineLevel="1" x14ac:dyDescent="0.2">
      <c r="A630" s="57" t="s">
        <v>342</v>
      </c>
      <c r="B630" s="57" t="s">
        <v>341</v>
      </c>
      <c r="C630" s="56"/>
      <c r="D630" s="55"/>
      <c r="E630" s="54">
        <f t="shared" si="14"/>
        <v>0</v>
      </c>
    </row>
    <row r="631" spans="1:5" s="86" customFormat="1" ht="14.25" hidden="1" customHeight="1" outlineLevel="1" x14ac:dyDescent="0.2">
      <c r="A631" s="57" t="s">
        <v>340</v>
      </c>
      <c r="B631" s="57" t="s">
        <v>339</v>
      </c>
      <c r="C631" s="56"/>
      <c r="D631" s="55"/>
      <c r="E631" s="54">
        <f t="shared" si="14"/>
        <v>0</v>
      </c>
    </row>
    <row r="632" spans="1:5" s="86" customFormat="1" ht="14.25" hidden="1" customHeight="1" outlineLevel="1" x14ac:dyDescent="0.2">
      <c r="A632" s="57" t="s">
        <v>338</v>
      </c>
      <c r="B632" s="57" t="s">
        <v>337</v>
      </c>
      <c r="C632" s="56"/>
      <c r="D632" s="55"/>
      <c r="E632" s="54">
        <f t="shared" si="14"/>
        <v>0</v>
      </c>
    </row>
    <row r="633" spans="1:5" s="86" customFormat="1" ht="14.25" hidden="1" customHeight="1" outlineLevel="1" x14ac:dyDescent="0.2">
      <c r="A633" s="57" t="s">
        <v>336</v>
      </c>
      <c r="B633" s="57" t="s">
        <v>335</v>
      </c>
      <c r="C633" s="56"/>
      <c r="D633" s="55"/>
      <c r="E633" s="54">
        <f t="shared" si="14"/>
        <v>0</v>
      </c>
    </row>
    <row r="634" spans="1:5" s="86" customFormat="1" ht="14.25" hidden="1" customHeight="1" outlineLevel="1" x14ac:dyDescent="0.2">
      <c r="A634" s="57" t="s">
        <v>334</v>
      </c>
      <c r="B634" s="57" t="s">
        <v>333</v>
      </c>
      <c r="C634" s="56"/>
      <c r="D634" s="55"/>
      <c r="E634" s="54">
        <f t="shared" si="14"/>
        <v>0</v>
      </c>
    </row>
    <row r="635" spans="1:5" s="86" customFormat="1" ht="14.25" customHeight="1" collapsed="1" x14ac:dyDescent="0.2">
      <c r="A635" s="25">
        <v>3212</v>
      </c>
      <c r="B635" s="28" t="s">
        <v>49</v>
      </c>
      <c r="C635" s="10">
        <v>0</v>
      </c>
      <c r="D635" s="20"/>
      <c r="E635" s="65">
        <f t="shared" si="14"/>
        <v>0</v>
      </c>
    </row>
    <row r="636" spans="1:5" s="86" customFormat="1" ht="14.25" hidden="1" customHeight="1" outlineLevel="1" x14ac:dyDescent="0.2">
      <c r="A636" s="57" t="s">
        <v>332</v>
      </c>
      <c r="B636" s="57" t="s">
        <v>331</v>
      </c>
      <c r="C636" s="56"/>
      <c r="D636" s="55"/>
      <c r="E636" s="54">
        <f t="shared" si="14"/>
        <v>0</v>
      </c>
    </row>
    <row r="637" spans="1:5" s="86" customFormat="1" ht="14.25" customHeight="1" collapsed="1" x14ac:dyDescent="0.2">
      <c r="A637" s="67" t="s">
        <v>3</v>
      </c>
      <c r="B637" s="80" t="s">
        <v>4</v>
      </c>
      <c r="C637" s="20">
        <v>0</v>
      </c>
      <c r="D637" s="20"/>
      <c r="E637" s="65">
        <f t="shared" si="14"/>
        <v>0</v>
      </c>
    </row>
    <row r="638" spans="1:5" s="86" customFormat="1" ht="14.25" hidden="1" customHeight="1" outlineLevel="1" x14ac:dyDescent="0.2">
      <c r="A638" s="57" t="s">
        <v>330</v>
      </c>
      <c r="B638" s="57" t="s">
        <v>329</v>
      </c>
      <c r="C638" s="56"/>
      <c r="D638" s="55"/>
      <c r="E638" s="54">
        <f t="shared" si="14"/>
        <v>0</v>
      </c>
    </row>
    <row r="639" spans="1:5" s="86" customFormat="1" ht="14.25" hidden="1" customHeight="1" outlineLevel="1" x14ac:dyDescent="0.2">
      <c r="A639" s="57" t="s">
        <v>328</v>
      </c>
      <c r="B639" s="57" t="s">
        <v>327</v>
      </c>
      <c r="C639" s="56"/>
      <c r="D639" s="55"/>
      <c r="E639" s="54">
        <f t="shared" si="14"/>
        <v>0</v>
      </c>
    </row>
    <row r="640" spans="1:5" s="77" customFormat="1" ht="14.25" customHeight="1" collapsed="1" x14ac:dyDescent="0.2">
      <c r="A640" s="70">
        <v>322</v>
      </c>
      <c r="B640" s="70" t="s">
        <v>50</v>
      </c>
      <c r="C640" s="11">
        <f>C641+C651+C659</f>
        <v>0</v>
      </c>
      <c r="D640" s="11"/>
      <c r="E640" s="68">
        <f t="shared" si="14"/>
        <v>0</v>
      </c>
    </row>
    <row r="641" spans="1:5" s="86" customFormat="1" ht="14.25" customHeight="1" x14ac:dyDescent="0.2">
      <c r="A641" s="67">
        <v>3221</v>
      </c>
      <c r="B641" s="25" t="s">
        <v>51</v>
      </c>
      <c r="C641" s="10">
        <v>0</v>
      </c>
      <c r="D641" s="10"/>
      <c r="E641" s="65">
        <f t="shared" si="14"/>
        <v>0</v>
      </c>
    </row>
    <row r="642" spans="1:5" s="86" customFormat="1" ht="14.25" hidden="1" customHeight="1" outlineLevel="1" x14ac:dyDescent="0.2">
      <c r="A642" s="57" t="s">
        <v>326</v>
      </c>
      <c r="B642" s="57" t="s">
        <v>325</v>
      </c>
      <c r="C642" s="56"/>
      <c r="D642" s="55"/>
      <c r="E642" s="54">
        <f t="shared" si="14"/>
        <v>0</v>
      </c>
    </row>
    <row r="643" spans="1:5" s="86" customFormat="1" ht="14.25" hidden="1" customHeight="1" outlineLevel="1" x14ac:dyDescent="0.2">
      <c r="A643" s="57" t="s">
        <v>324</v>
      </c>
      <c r="B643" s="57" t="s">
        <v>323</v>
      </c>
      <c r="C643" s="56"/>
      <c r="D643" s="55"/>
      <c r="E643" s="54">
        <f t="shared" si="14"/>
        <v>0</v>
      </c>
    </row>
    <row r="644" spans="1:5" s="86" customFormat="1" ht="14.25" hidden="1" customHeight="1" outlineLevel="1" x14ac:dyDescent="0.2">
      <c r="A644" s="57" t="s">
        <v>322</v>
      </c>
      <c r="B644" s="57" t="s">
        <v>321</v>
      </c>
      <c r="C644" s="56"/>
      <c r="D644" s="55"/>
      <c r="E644" s="54">
        <f t="shared" si="14"/>
        <v>0</v>
      </c>
    </row>
    <row r="645" spans="1:5" s="86" customFormat="1" ht="14.25" hidden="1" customHeight="1" outlineLevel="1" x14ac:dyDescent="0.2">
      <c r="A645" s="57" t="s">
        <v>320</v>
      </c>
      <c r="B645" s="57" t="s">
        <v>319</v>
      </c>
      <c r="C645" s="56"/>
      <c r="D645" s="55"/>
      <c r="E645" s="54">
        <f t="shared" si="14"/>
        <v>0</v>
      </c>
    </row>
    <row r="646" spans="1:5" s="86" customFormat="1" ht="14.25" hidden="1" customHeight="1" outlineLevel="1" x14ac:dyDescent="0.2">
      <c r="A646" s="57" t="s">
        <v>318</v>
      </c>
      <c r="B646" s="57" t="s">
        <v>317</v>
      </c>
      <c r="C646" s="56"/>
      <c r="D646" s="55"/>
      <c r="E646" s="54">
        <f t="shared" si="14"/>
        <v>0</v>
      </c>
    </row>
    <row r="647" spans="1:5" s="86" customFormat="1" ht="14.25" hidden="1" customHeight="1" outlineLevel="1" x14ac:dyDescent="0.2">
      <c r="A647" s="57" t="s">
        <v>316</v>
      </c>
      <c r="B647" s="57" t="s">
        <v>315</v>
      </c>
      <c r="C647" s="56"/>
      <c r="D647" s="55"/>
      <c r="E647" s="54">
        <f t="shared" si="14"/>
        <v>0</v>
      </c>
    </row>
    <row r="648" spans="1:5" s="86" customFormat="1" ht="14.25" hidden="1" customHeight="1" outlineLevel="1" x14ac:dyDescent="0.2">
      <c r="A648" s="57" t="s">
        <v>314</v>
      </c>
      <c r="B648" s="57" t="s">
        <v>313</v>
      </c>
      <c r="C648" s="56"/>
      <c r="D648" s="55"/>
      <c r="E648" s="54">
        <f t="shared" si="14"/>
        <v>0</v>
      </c>
    </row>
    <row r="649" spans="1:5" s="86" customFormat="1" ht="14.25" hidden="1" customHeight="1" outlineLevel="1" x14ac:dyDescent="0.2">
      <c r="A649" s="57" t="s">
        <v>312</v>
      </c>
      <c r="B649" s="57" t="s">
        <v>310</v>
      </c>
      <c r="C649" s="56"/>
      <c r="D649" s="55"/>
      <c r="E649" s="54">
        <f t="shared" si="14"/>
        <v>0</v>
      </c>
    </row>
    <row r="650" spans="1:5" s="86" customFormat="1" ht="14.25" hidden="1" customHeight="1" outlineLevel="1" x14ac:dyDescent="0.2">
      <c r="A650" s="57" t="s">
        <v>311</v>
      </c>
      <c r="B650" s="57" t="s">
        <v>310</v>
      </c>
      <c r="C650" s="56"/>
      <c r="D650" s="55"/>
      <c r="E650" s="54">
        <f t="shared" si="14"/>
        <v>0</v>
      </c>
    </row>
    <row r="651" spans="1:5" s="86" customFormat="1" ht="14.25" customHeight="1" collapsed="1" x14ac:dyDescent="0.2">
      <c r="A651" s="67">
        <v>3223</v>
      </c>
      <c r="B651" s="25" t="s">
        <v>52</v>
      </c>
      <c r="C651" s="10">
        <v>0</v>
      </c>
      <c r="D651" s="10"/>
      <c r="E651" s="65">
        <f t="shared" si="14"/>
        <v>0</v>
      </c>
    </row>
    <row r="652" spans="1:5" s="86" customFormat="1" ht="14.25" hidden="1" customHeight="1" outlineLevel="1" x14ac:dyDescent="0.2">
      <c r="A652" s="57" t="s">
        <v>309</v>
      </c>
      <c r="B652" s="57" t="s">
        <v>308</v>
      </c>
      <c r="C652" s="56"/>
      <c r="D652" s="55"/>
      <c r="E652" s="54">
        <f t="shared" si="14"/>
        <v>0</v>
      </c>
    </row>
    <row r="653" spans="1:5" s="86" customFormat="1" ht="14.25" hidden="1" customHeight="1" outlineLevel="1" x14ac:dyDescent="0.2">
      <c r="A653" s="57" t="s">
        <v>628</v>
      </c>
      <c r="B653" s="57" t="s">
        <v>627</v>
      </c>
      <c r="C653" s="56"/>
      <c r="D653" s="55"/>
      <c r="E653" s="54">
        <f t="shared" si="14"/>
        <v>0</v>
      </c>
    </row>
    <row r="654" spans="1:5" s="86" customFormat="1" ht="14.25" hidden="1" customHeight="1" outlineLevel="1" x14ac:dyDescent="0.2">
      <c r="A654" s="57" t="s">
        <v>307</v>
      </c>
      <c r="B654" s="57" t="s">
        <v>306</v>
      </c>
      <c r="C654" s="56"/>
      <c r="D654" s="55"/>
      <c r="E654" s="54">
        <f t="shared" si="14"/>
        <v>0</v>
      </c>
    </row>
    <row r="655" spans="1:5" s="86" customFormat="1" ht="14.25" hidden="1" customHeight="1" outlineLevel="1" x14ac:dyDescent="0.2">
      <c r="A655" s="57" t="s">
        <v>305</v>
      </c>
      <c r="B655" s="57" t="s">
        <v>304</v>
      </c>
      <c r="C655" s="56"/>
      <c r="D655" s="55"/>
      <c r="E655" s="54">
        <f t="shared" si="14"/>
        <v>0</v>
      </c>
    </row>
    <row r="656" spans="1:5" s="86" customFormat="1" ht="14.25" hidden="1" customHeight="1" outlineLevel="1" x14ac:dyDescent="0.2">
      <c r="A656" s="57" t="s">
        <v>303</v>
      </c>
      <c r="B656" s="57" t="s">
        <v>302</v>
      </c>
      <c r="C656" s="56"/>
      <c r="D656" s="55"/>
      <c r="E656" s="54">
        <f t="shared" si="14"/>
        <v>0</v>
      </c>
    </row>
    <row r="657" spans="1:5" s="86" customFormat="1" ht="14.25" hidden="1" customHeight="1" outlineLevel="1" x14ac:dyDescent="0.2">
      <c r="A657" s="57" t="s">
        <v>301</v>
      </c>
      <c r="B657" s="57" t="s">
        <v>300</v>
      </c>
      <c r="C657" s="56"/>
      <c r="D657" s="55"/>
      <c r="E657" s="54">
        <f t="shared" si="14"/>
        <v>0</v>
      </c>
    </row>
    <row r="658" spans="1:5" s="86" customFormat="1" ht="14.25" hidden="1" customHeight="1" outlineLevel="1" x14ac:dyDescent="0.2">
      <c r="A658" s="66" t="s">
        <v>299</v>
      </c>
      <c r="B658" s="57" t="s">
        <v>298</v>
      </c>
      <c r="C658" s="56"/>
      <c r="D658" s="55"/>
      <c r="E658" s="54">
        <f t="shared" si="14"/>
        <v>0</v>
      </c>
    </row>
    <row r="659" spans="1:5" s="86" customFormat="1" ht="14.25" customHeight="1" collapsed="1" x14ac:dyDescent="0.2">
      <c r="A659" s="67" t="s">
        <v>6</v>
      </c>
      <c r="B659" s="67" t="s">
        <v>7</v>
      </c>
      <c r="C659" s="10">
        <v>0</v>
      </c>
      <c r="D659" s="10"/>
      <c r="E659" s="65">
        <f t="shared" si="14"/>
        <v>0</v>
      </c>
    </row>
    <row r="660" spans="1:5" s="86" customFormat="1" ht="14.25" hidden="1" customHeight="1" outlineLevel="1" x14ac:dyDescent="0.2">
      <c r="A660" s="57" t="s">
        <v>297</v>
      </c>
      <c r="B660" s="57" t="s">
        <v>296</v>
      </c>
      <c r="C660" s="56"/>
      <c r="D660" s="55"/>
      <c r="E660" s="54">
        <f t="shared" si="14"/>
        <v>0</v>
      </c>
    </row>
    <row r="661" spans="1:5" s="86" customFormat="1" ht="14.25" hidden="1" customHeight="1" outlineLevel="1" x14ac:dyDescent="0.2">
      <c r="A661" s="57" t="s">
        <v>295</v>
      </c>
      <c r="B661" s="57" t="s">
        <v>294</v>
      </c>
      <c r="C661" s="56"/>
      <c r="D661" s="55"/>
      <c r="E661" s="54">
        <f t="shared" si="14"/>
        <v>0</v>
      </c>
    </row>
    <row r="662" spans="1:5" s="77" customFormat="1" ht="14.25" customHeight="1" collapsed="1" x14ac:dyDescent="0.2">
      <c r="A662" s="70">
        <v>323</v>
      </c>
      <c r="B662" s="70" t="s">
        <v>8</v>
      </c>
      <c r="C662" s="11">
        <f>C663+C669+C674+C679+C691+C696+C777+C781</f>
        <v>0</v>
      </c>
      <c r="D662" s="11"/>
      <c r="E662" s="68">
        <f t="shared" si="14"/>
        <v>0</v>
      </c>
    </row>
    <row r="663" spans="1:5" s="86" customFormat="1" ht="14.25" customHeight="1" x14ac:dyDescent="0.2">
      <c r="A663" s="27">
        <v>3231</v>
      </c>
      <c r="B663" s="25" t="s">
        <v>53</v>
      </c>
      <c r="C663" s="10">
        <v>0</v>
      </c>
      <c r="D663" s="10"/>
      <c r="E663" s="65">
        <f t="shared" si="14"/>
        <v>0</v>
      </c>
    </row>
    <row r="664" spans="1:5" s="86" customFormat="1" ht="14.25" hidden="1" customHeight="1" outlineLevel="1" x14ac:dyDescent="0.2">
      <c r="A664" s="57" t="s">
        <v>293</v>
      </c>
      <c r="B664" s="57" t="s">
        <v>292</v>
      </c>
      <c r="C664" s="56"/>
      <c r="D664" s="55"/>
      <c r="E664" s="54">
        <f t="shared" si="14"/>
        <v>0</v>
      </c>
    </row>
    <row r="665" spans="1:5" s="86" customFormat="1" ht="14.25" hidden="1" customHeight="1" outlineLevel="1" x14ac:dyDescent="0.2">
      <c r="A665" s="57" t="s">
        <v>291</v>
      </c>
      <c r="B665" s="57" t="s">
        <v>290</v>
      </c>
      <c r="C665" s="56"/>
      <c r="D665" s="55"/>
      <c r="E665" s="54">
        <f t="shared" si="14"/>
        <v>0</v>
      </c>
    </row>
    <row r="666" spans="1:5" s="86" customFormat="1" ht="14.25" hidden="1" customHeight="1" outlineLevel="1" x14ac:dyDescent="0.2">
      <c r="A666" s="57" t="s">
        <v>289</v>
      </c>
      <c r="B666" s="57" t="s">
        <v>288</v>
      </c>
      <c r="C666" s="56"/>
      <c r="D666" s="55"/>
      <c r="E666" s="54">
        <f t="shared" si="14"/>
        <v>0</v>
      </c>
    </row>
    <row r="667" spans="1:5" s="86" customFormat="1" ht="14.25" hidden="1" customHeight="1" outlineLevel="1" x14ac:dyDescent="0.2">
      <c r="A667" s="57" t="s">
        <v>287</v>
      </c>
      <c r="B667" s="57" t="s">
        <v>286</v>
      </c>
      <c r="C667" s="56"/>
      <c r="D667" s="55"/>
      <c r="E667" s="54">
        <f t="shared" si="14"/>
        <v>0</v>
      </c>
    </row>
    <row r="668" spans="1:5" s="86" customFormat="1" ht="14.25" hidden="1" customHeight="1" outlineLevel="1" x14ac:dyDescent="0.2">
      <c r="A668" s="57" t="s">
        <v>285</v>
      </c>
      <c r="B668" s="57" t="s">
        <v>284</v>
      </c>
      <c r="C668" s="56"/>
      <c r="D668" s="55"/>
      <c r="E668" s="54">
        <f t="shared" si="14"/>
        <v>0</v>
      </c>
    </row>
    <row r="669" spans="1:5" s="86" customFormat="1" ht="14.25" customHeight="1" collapsed="1" x14ac:dyDescent="0.2">
      <c r="A669" s="27">
        <v>3232</v>
      </c>
      <c r="B669" s="67" t="s">
        <v>9</v>
      </c>
      <c r="C669" s="20">
        <v>0</v>
      </c>
      <c r="D669" s="20"/>
      <c r="E669" s="65">
        <f t="shared" si="14"/>
        <v>0</v>
      </c>
    </row>
    <row r="670" spans="1:5" s="86" customFormat="1" ht="14.25" hidden="1" customHeight="1" outlineLevel="1" x14ac:dyDescent="0.2">
      <c r="A670" s="57" t="s">
        <v>283</v>
      </c>
      <c r="B670" s="57" t="s">
        <v>282</v>
      </c>
      <c r="C670" s="56"/>
      <c r="D670" s="55"/>
      <c r="E670" s="54">
        <f t="shared" si="14"/>
        <v>0</v>
      </c>
    </row>
    <row r="671" spans="1:5" s="86" customFormat="1" ht="14.25" hidden="1" customHeight="1" outlineLevel="1" x14ac:dyDescent="0.2">
      <c r="A671" s="57" t="s">
        <v>281</v>
      </c>
      <c r="B671" s="57" t="s">
        <v>280</v>
      </c>
      <c r="C671" s="56"/>
      <c r="D671" s="55"/>
      <c r="E671" s="54">
        <f t="shared" si="14"/>
        <v>0</v>
      </c>
    </row>
    <row r="672" spans="1:5" s="86" customFormat="1" ht="14.25" hidden="1" customHeight="1" outlineLevel="1" x14ac:dyDescent="0.2">
      <c r="A672" s="57" t="s">
        <v>279</v>
      </c>
      <c r="B672" s="57" t="s">
        <v>278</v>
      </c>
      <c r="C672" s="56"/>
      <c r="D672" s="55"/>
      <c r="E672" s="54">
        <f t="shared" si="14"/>
        <v>0</v>
      </c>
    </row>
    <row r="673" spans="1:5" s="86" customFormat="1" ht="14.25" hidden="1" customHeight="1" outlineLevel="1" x14ac:dyDescent="0.2">
      <c r="A673" s="57" t="s">
        <v>277</v>
      </c>
      <c r="B673" s="57" t="s">
        <v>276</v>
      </c>
      <c r="C673" s="56"/>
      <c r="D673" s="55"/>
      <c r="E673" s="54">
        <f t="shared" si="14"/>
        <v>0</v>
      </c>
    </row>
    <row r="674" spans="1:5" s="86" customFormat="1" ht="14.25" customHeight="1" collapsed="1" x14ac:dyDescent="0.2">
      <c r="A674" s="27">
        <v>3233</v>
      </c>
      <c r="B674" s="27" t="s">
        <v>81</v>
      </c>
      <c r="C674" s="20">
        <v>0</v>
      </c>
      <c r="D674" s="20"/>
      <c r="E674" s="65">
        <f t="shared" si="14"/>
        <v>0</v>
      </c>
    </row>
    <row r="675" spans="1:5" s="86" customFormat="1" ht="14.25" hidden="1" customHeight="1" outlineLevel="1" x14ac:dyDescent="0.2">
      <c r="A675" s="57" t="s">
        <v>275</v>
      </c>
      <c r="B675" s="57" t="s">
        <v>274</v>
      </c>
      <c r="C675" s="56"/>
      <c r="D675" s="55"/>
      <c r="E675" s="54">
        <f t="shared" si="14"/>
        <v>0</v>
      </c>
    </row>
    <row r="676" spans="1:5" s="86" customFormat="1" ht="14.25" hidden="1" customHeight="1" outlineLevel="1" x14ac:dyDescent="0.2">
      <c r="A676" s="57" t="s">
        <v>273</v>
      </c>
      <c r="B676" s="57" t="s">
        <v>272</v>
      </c>
      <c r="C676" s="56"/>
      <c r="D676" s="55"/>
      <c r="E676" s="54">
        <f t="shared" si="14"/>
        <v>0</v>
      </c>
    </row>
    <row r="677" spans="1:5" s="86" customFormat="1" ht="14.25" hidden="1" customHeight="1" outlineLevel="1" x14ac:dyDescent="0.2">
      <c r="A677" s="57" t="s">
        <v>626</v>
      </c>
      <c r="B677" s="57" t="s">
        <v>625</v>
      </c>
      <c r="C677" s="56"/>
      <c r="D677" s="55"/>
      <c r="E677" s="54">
        <f t="shared" si="14"/>
        <v>0</v>
      </c>
    </row>
    <row r="678" spans="1:5" s="86" customFormat="1" ht="14.25" hidden="1" customHeight="1" outlineLevel="1" x14ac:dyDescent="0.2">
      <c r="A678" s="57" t="s">
        <v>271</v>
      </c>
      <c r="B678" s="57" t="s">
        <v>270</v>
      </c>
      <c r="C678" s="56"/>
      <c r="D678" s="55"/>
      <c r="E678" s="54">
        <f t="shared" si="14"/>
        <v>0</v>
      </c>
    </row>
    <row r="679" spans="1:5" s="86" customFormat="1" ht="14.25" customHeight="1" collapsed="1" x14ac:dyDescent="0.2">
      <c r="A679" s="27">
        <v>3234</v>
      </c>
      <c r="B679" s="28" t="s">
        <v>54</v>
      </c>
      <c r="C679" s="10">
        <v>0</v>
      </c>
      <c r="D679" s="10"/>
      <c r="E679" s="65">
        <f t="shared" si="14"/>
        <v>0</v>
      </c>
    </row>
    <row r="680" spans="1:5" s="86" customFormat="1" ht="14.25" hidden="1" customHeight="1" outlineLevel="1" x14ac:dyDescent="0.2">
      <c r="A680" s="57" t="s">
        <v>269</v>
      </c>
      <c r="B680" s="57" t="s">
        <v>268</v>
      </c>
      <c r="C680" s="56"/>
      <c r="D680" s="55"/>
      <c r="E680" s="54">
        <f t="shared" si="14"/>
        <v>0</v>
      </c>
    </row>
    <row r="681" spans="1:5" s="86" customFormat="1" ht="14.25" hidden="1" customHeight="1" outlineLevel="1" x14ac:dyDescent="0.2">
      <c r="A681" s="57" t="s">
        <v>267</v>
      </c>
      <c r="B681" s="57" t="s">
        <v>266</v>
      </c>
      <c r="C681" s="56"/>
      <c r="D681" s="55"/>
      <c r="E681" s="54">
        <f t="shared" si="14"/>
        <v>0</v>
      </c>
    </row>
    <row r="682" spans="1:5" s="86" customFormat="1" ht="14.25" hidden="1" customHeight="1" outlineLevel="1" x14ac:dyDescent="0.2">
      <c r="A682" s="57" t="s">
        <v>265</v>
      </c>
      <c r="B682" s="57" t="s">
        <v>264</v>
      </c>
      <c r="C682" s="56"/>
      <c r="D682" s="55"/>
      <c r="E682" s="54">
        <f t="shared" si="14"/>
        <v>0</v>
      </c>
    </row>
    <row r="683" spans="1:5" s="86" customFormat="1" ht="14.25" hidden="1" customHeight="1" outlineLevel="1" x14ac:dyDescent="0.2">
      <c r="A683" s="57" t="s">
        <v>263</v>
      </c>
      <c r="B683" s="57" t="s">
        <v>262</v>
      </c>
      <c r="C683" s="56"/>
      <c r="D683" s="55"/>
      <c r="E683" s="54">
        <f t="shared" si="14"/>
        <v>0</v>
      </c>
    </row>
    <row r="684" spans="1:5" s="86" customFormat="1" ht="14.25" hidden="1" customHeight="1" outlineLevel="1" x14ac:dyDescent="0.2">
      <c r="A684" s="57" t="s">
        <v>261</v>
      </c>
      <c r="B684" s="57" t="s">
        <v>260</v>
      </c>
      <c r="C684" s="56"/>
      <c r="D684" s="55"/>
      <c r="E684" s="54">
        <f t="shared" si="14"/>
        <v>0</v>
      </c>
    </row>
    <row r="685" spans="1:5" s="86" customFormat="1" ht="14.25" hidden="1" customHeight="1" outlineLevel="1" x14ac:dyDescent="0.2">
      <c r="A685" s="57" t="s">
        <v>259</v>
      </c>
      <c r="B685" s="57" t="s">
        <v>258</v>
      </c>
      <c r="C685" s="56"/>
      <c r="D685" s="55"/>
      <c r="E685" s="54">
        <f t="shared" si="14"/>
        <v>0</v>
      </c>
    </row>
    <row r="686" spans="1:5" s="86" customFormat="1" ht="14.25" hidden="1" customHeight="1" outlineLevel="1" x14ac:dyDescent="0.2">
      <c r="A686" s="57" t="s">
        <v>624</v>
      </c>
      <c r="B686" s="57" t="s">
        <v>623</v>
      </c>
      <c r="C686" s="56"/>
      <c r="D686" s="55"/>
      <c r="E686" s="54">
        <f t="shared" si="14"/>
        <v>0</v>
      </c>
    </row>
    <row r="687" spans="1:5" s="86" customFormat="1" ht="14.25" hidden="1" customHeight="1" outlineLevel="1" x14ac:dyDescent="0.2">
      <c r="A687" s="57" t="s">
        <v>257</v>
      </c>
      <c r="B687" s="57" t="s">
        <v>256</v>
      </c>
      <c r="C687" s="56"/>
      <c r="D687" s="55"/>
      <c r="E687" s="54">
        <f t="shared" ref="E687:E750" si="15">IF(ISERROR(D687/C687*100),0,D687/C687*100)</f>
        <v>0</v>
      </c>
    </row>
    <row r="688" spans="1:5" s="86" customFormat="1" ht="14.25" hidden="1" customHeight="1" outlineLevel="1" x14ac:dyDescent="0.2">
      <c r="A688" s="57" t="s">
        <v>255</v>
      </c>
      <c r="B688" s="57" t="s">
        <v>254</v>
      </c>
      <c r="C688" s="56"/>
      <c r="D688" s="55"/>
      <c r="E688" s="54">
        <f t="shared" si="15"/>
        <v>0</v>
      </c>
    </row>
    <row r="689" spans="1:5" s="86" customFormat="1" ht="14.25" hidden="1" customHeight="1" outlineLevel="1" x14ac:dyDescent="0.2">
      <c r="A689" s="57" t="s">
        <v>253</v>
      </c>
      <c r="B689" s="57" t="s">
        <v>252</v>
      </c>
      <c r="C689" s="56"/>
      <c r="D689" s="55"/>
      <c r="E689" s="54">
        <f t="shared" si="15"/>
        <v>0</v>
      </c>
    </row>
    <row r="690" spans="1:5" s="86" customFormat="1" ht="14.25" hidden="1" customHeight="1" outlineLevel="1" x14ac:dyDescent="0.2">
      <c r="A690" s="57" t="s">
        <v>251</v>
      </c>
      <c r="B690" s="57" t="s">
        <v>250</v>
      </c>
      <c r="C690" s="56"/>
      <c r="D690" s="55"/>
      <c r="E690" s="54">
        <f t="shared" si="15"/>
        <v>0</v>
      </c>
    </row>
    <row r="691" spans="1:5" s="86" customFormat="1" ht="14.25" customHeight="1" collapsed="1" x14ac:dyDescent="0.2">
      <c r="A691" s="27">
        <v>3235</v>
      </c>
      <c r="B691" s="28" t="s">
        <v>55</v>
      </c>
      <c r="C691" s="10">
        <v>0</v>
      </c>
      <c r="D691" s="10"/>
      <c r="E691" s="65">
        <f t="shared" si="15"/>
        <v>0</v>
      </c>
    </row>
    <row r="692" spans="1:5" s="86" customFormat="1" ht="14.25" hidden="1" customHeight="1" outlineLevel="1" x14ac:dyDescent="0.2">
      <c r="A692" s="57" t="s">
        <v>249</v>
      </c>
      <c r="B692" s="57" t="s">
        <v>248</v>
      </c>
      <c r="C692" s="56"/>
      <c r="D692" s="55"/>
      <c r="E692" s="54">
        <f t="shared" si="15"/>
        <v>0</v>
      </c>
    </row>
    <row r="693" spans="1:5" s="86" customFormat="1" ht="14.25" hidden="1" customHeight="1" outlineLevel="1" x14ac:dyDescent="0.2">
      <c r="A693" s="57" t="s">
        <v>247</v>
      </c>
      <c r="B693" s="57" t="s">
        <v>246</v>
      </c>
      <c r="C693" s="56"/>
      <c r="D693" s="55"/>
      <c r="E693" s="54">
        <f t="shared" si="15"/>
        <v>0</v>
      </c>
    </row>
    <row r="694" spans="1:5" s="86" customFormat="1" ht="14.25" hidden="1" customHeight="1" outlineLevel="1" x14ac:dyDescent="0.2">
      <c r="A694" s="57" t="s">
        <v>245</v>
      </c>
      <c r="B694" s="57" t="s">
        <v>244</v>
      </c>
      <c r="C694" s="56"/>
      <c r="D694" s="55"/>
      <c r="E694" s="54">
        <f t="shared" si="15"/>
        <v>0</v>
      </c>
    </row>
    <row r="695" spans="1:5" s="86" customFormat="1" ht="14.25" hidden="1" customHeight="1" outlineLevel="1" x14ac:dyDescent="0.2">
      <c r="A695" s="57" t="s">
        <v>243</v>
      </c>
      <c r="B695" s="57" t="s">
        <v>242</v>
      </c>
      <c r="C695" s="56"/>
      <c r="D695" s="55"/>
      <c r="E695" s="54">
        <f t="shared" si="15"/>
        <v>0</v>
      </c>
    </row>
    <row r="696" spans="1:5" s="86" customFormat="1" ht="14.25" customHeight="1" collapsed="1" x14ac:dyDescent="0.2">
      <c r="A696" s="27">
        <v>3237</v>
      </c>
      <c r="B696" s="67" t="s">
        <v>10</v>
      </c>
      <c r="C696" s="18">
        <v>0</v>
      </c>
      <c r="D696" s="18"/>
      <c r="E696" s="65">
        <f t="shared" si="15"/>
        <v>0</v>
      </c>
    </row>
    <row r="697" spans="1:5" s="86" customFormat="1" ht="14.25" hidden="1" customHeight="1" outlineLevel="1" x14ac:dyDescent="0.2">
      <c r="A697" s="57" t="s">
        <v>241</v>
      </c>
      <c r="B697" s="57" t="s">
        <v>240</v>
      </c>
      <c r="C697" s="56"/>
      <c r="D697" s="55"/>
      <c r="E697" s="54">
        <f t="shared" si="15"/>
        <v>0</v>
      </c>
    </row>
    <row r="698" spans="1:5" s="86" customFormat="1" ht="14.25" hidden="1" customHeight="1" outlineLevel="1" x14ac:dyDescent="0.2">
      <c r="A698" s="57" t="s">
        <v>239</v>
      </c>
      <c r="B698" s="57" t="s">
        <v>238</v>
      </c>
      <c r="C698" s="56"/>
      <c r="D698" s="55"/>
      <c r="E698" s="54">
        <f t="shared" si="15"/>
        <v>0</v>
      </c>
    </row>
    <row r="699" spans="1:5" s="86" customFormat="1" ht="14.25" hidden="1" customHeight="1" outlineLevel="1" x14ac:dyDescent="0.2">
      <c r="A699" s="57" t="s">
        <v>237</v>
      </c>
      <c r="B699" s="57" t="s">
        <v>236</v>
      </c>
      <c r="C699" s="56"/>
      <c r="D699" s="55"/>
      <c r="E699" s="54">
        <f t="shared" si="15"/>
        <v>0</v>
      </c>
    </row>
    <row r="700" spans="1:5" s="86" customFormat="1" ht="14.25" hidden="1" customHeight="1" outlineLevel="1" x14ac:dyDescent="0.2">
      <c r="A700" s="57" t="s">
        <v>622</v>
      </c>
      <c r="B700" s="57" t="s">
        <v>621</v>
      </c>
      <c r="C700" s="56"/>
      <c r="D700" s="55"/>
      <c r="E700" s="54">
        <f t="shared" si="15"/>
        <v>0</v>
      </c>
    </row>
    <row r="701" spans="1:5" s="86" customFormat="1" ht="14.25" hidden="1" customHeight="1" outlineLevel="1" x14ac:dyDescent="0.2">
      <c r="A701" s="57" t="s">
        <v>620</v>
      </c>
      <c r="B701" s="57" t="s">
        <v>619</v>
      </c>
      <c r="C701" s="56"/>
      <c r="D701" s="55"/>
      <c r="E701" s="54">
        <f t="shared" si="15"/>
        <v>0</v>
      </c>
    </row>
    <row r="702" spans="1:5" s="86" customFormat="1" ht="14.25" hidden="1" customHeight="1" outlineLevel="1" x14ac:dyDescent="0.2">
      <c r="A702" s="57" t="s">
        <v>618</v>
      </c>
      <c r="B702" s="57" t="s">
        <v>617</v>
      </c>
      <c r="C702" s="56"/>
      <c r="D702" s="55"/>
      <c r="E702" s="54">
        <f t="shared" si="15"/>
        <v>0</v>
      </c>
    </row>
    <row r="703" spans="1:5" s="86" customFormat="1" ht="14.25" hidden="1" customHeight="1" outlineLevel="1" x14ac:dyDescent="0.2">
      <c r="A703" s="57" t="s">
        <v>616</v>
      </c>
      <c r="B703" s="57" t="s">
        <v>615</v>
      </c>
      <c r="C703" s="56"/>
      <c r="D703" s="55"/>
      <c r="E703" s="54">
        <f t="shared" si="15"/>
        <v>0</v>
      </c>
    </row>
    <row r="704" spans="1:5" s="86" customFormat="1" ht="14.25" hidden="1" customHeight="1" outlineLevel="1" x14ac:dyDescent="0.2">
      <c r="A704" s="57" t="s">
        <v>614</v>
      </c>
      <c r="B704" s="57" t="s">
        <v>613</v>
      </c>
      <c r="C704" s="56"/>
      <c r="D704" s="55"/>
      <c r="E704" s="54">
        <f t="shared" si="15"/>
        <v>0</v>
      </c>
    </row>
    <row r="705" spans="1:5" s="86" customFormat="1" ht="14.25" hidden="1" customHeight="1" outlineLevel="1" x14ac:dyDescent="0.2">
      <c r="A705" s="57" t="s">
        <v>612</v>
      </c>
      <c r="B705" s="57" t="s">
        <v>611</v>
      </c>
      <c r="C705" s="56"/>
      <c r="D705" s="55"/>
      <c r="E705" s="54">
        <f t="shared" si="15"/>
        <v>0</v>
      </c>
    </row>
    <row r="706" spans="1:5" s="86" customFormat="1" ht="14.25" hidden="1" customHeight="1" outlineLevel="1" x14ac:dyDescent="0.2">
      <c r="A706" s="57" t="s">
        <v>610</v>
      </c>
      <c r="B706" s="57" t="s">
        <v>609</v>
      </c>
      <c r="C706" s="56"/>
      <c r="D706" s="55"/>
      <c r="E706" s="54">
        <f t="shared" si="15"/>
        <v>0</v>
      </c>
    </row>
    <row r="707" spans="1:5" s="86" customFormat="1" ht="14.25" hidden="1" customHeight="1" outlineLevel="1" x14ac:dyDescent="0.2">
      <c r="A707" s="57" t="s">
        <v>608</v>
      </c>
      <c r="B707" s="57" t="s">
        <v>607</v>
      </c>
      <c r="C707" s="56"/>
      <c r="D707" s="55"/>
      <c r="E707" s="54">
        <f t="shared" si="15"/>
        <v>0</v>
      </c>
    </row>
    <row r="708" spans="1:5" s="86" customFormat="1" ht="14.25" hidden="1" customHeight="1" outlineLevel="1" x14ac:dyDescent="0.2">
      <c r="A708" s="57" t="s">
        <v>606</v>
      </c>
      <c r="B708" s="57" t="s">
        <v>605</v>
      </c>
      <c r="C708" s="56"/>
      <c r="D708" s="55"/>
      <c r="E708" s="54">
        <f t="shared" si="15"/>
        <v>0</v>
      </c>
    </row>
    <row r="709" spans="1:5" s="86" customFormat="1" ht="14.25" hidden="1" customHeight="1" outlineLevel="1" x14ac:dyDescent="0.2">
      <c r="A709" s="57" t="s">
        <v>604</v>
      </c>
      <c r="B709" s="57" t="s">
        <v>603</v>
      </c>
      <c r="C709" s="56"/>
      <c r="D709" s="55"/>
      <c r="E709" s="54">
        <f t="shared" si="15"/>
        <v>0</v>
      </c>
    </row>
    <row r="710" spans="1:5" s="86" customFormat="1" ht="14.25" hidden="1" customHeight="1" outlineLevel="1" x14ac:dyDescent="0.2">
      <c r="A710" s="57" t="s">
        <v>602</v>
      </c>
      <c r="B710" s="57" t="s">
        <v>601</v>
      </c>
      <c r="C710" s="56"/>
      <c r="D710" s="55"/>
      <c r="E710" s="54">
        <f t="shared" si="15"/>
        <v>0</v>
      </c>
    </row>
    <row r="711" spans="1:5" s="86" customFormat="1" ht="14.25" hidden="1" customHeight="1" outlineLevel="1" x14ac:dyDescent="0.2">
      <c r="A711" s="57" t="s">
        <v>600</v>
      </c>
      <c r="B711" s="57" t="s">
        <v>599</v>
      </c>
      <c r="C711" s="56"/>
      <c r="D711" s="55"/>
      <c r="E711" s="54">
        <f t="shared" si="15"/>
        <v>0</v>
      </c>
    </row>
    <row r="712" spans="1:5" s="86" customFormat="1" ht="14.25" hidden="1" customHeight="1" outlineLevel="1" x14ac:dyDescent="0.2">
      <c r="A712" s="57" t="s">
        <v>598</v>
      </c>
      <c r="B712" s="57" t="s">
        <v>597</v>
      </c>
      <c r="C712" s="56"/>
      <c r="D712" s="55"/>
      <c r="E712" s="54">
        <f t="shared" si="15"/>
        <v>0</v>
      </c>
    </row>
    <row r="713" spans="1:5" s="86" customFormat="1" ht="14.25" hidden="1" customHeight="1" outlineLevel="1" x14ac:dyDescent="0.2">
      <c r="A713" s="57" t="s">
        <v>596</v>
      </c>
      <c r="B713" s="57" t="s">
        <v>595</v>
      </c>
      <c r="C713" s="56"/>
      <c r="D713" s="55"/>
      <c r="E713" s="54">
        <f t="shared" si="15"/>
        <v>0</v>
      </c>
    </row>
    <row r="714" spans="1:5" s="86" customFormat="1" ht="14.25" hidden="1" customHeight="1" outlineLevel="1" x14ac:dyDescent="0.2">
      <c r="A714" s="57" t="s">
        <v>594</v>
      </c>
      <c r="B714" s="57" t="s">
        <v>593</v>
      </c>
      <c r="C714" s="56"/>
      <c r="D714" s="55"/>
      <c r="E714" s="54">
        <f t="shared" si="15"/>
        <v>0</v>
      </c>
    </row>
    <row r="715" spans="1:5" s="86" customFormat="1" ht="14.25" hidden="1" customHeight="1" outlineLevel="1" x14ac:dyDescent="0.2">
      <c r="A715" s="57" t="s">
        <v>592</v>
      </c>
      <c r="B715" s="57" t="s">
        <v>591</v>
      </c>
      <c r="C715" s="56"/>
      <c r="D715" s="55"/>
      <c r="E715" s="54">
        <f t="shared" si="15"/>
        <v>0</v>
      </c>
    </row>
    <row r="716" spans="1:5" s="86" customFormat="1" ht="14.25" hidden="1" customHeight="1" outlineLevel="1" x14ac:dyDescent="0.2">
      <c r="A716" s="57" t="s">
        <v>590</v>
      </c>
      <c r="B716" s="57" t="s">
        <v>589</v>
      </c>
      <c r="C716" s="56"/>
      <c r="D716" s="55"/>
      <c r="E716" s="54">
        <f t="shared" si="15"/>
        <v>0</v>
      </c>
    </row>
    <row r="717" spans="1:5" s="86" customFormat="1" ht="14.25" hidden="1" customHeight="1" outlineLevel="1" x14ac:dyDescent="0.2">
      <c r="A717" s="57" t="s">
        <v>588</v>
      </c>
      <c r="B717" s="57" t="s">
        <v>587</v>
      </c>
      <c r="C717" s="56"/>
      <c r="D717" s="55"/>
      <c r="E717" s="54">
        <f t="shared" si="15"/>
        <v>0</v>
      </c>
    </row>
    <row r="718" spans="1:5" s="86" customFormat="1" ht="14.25" hidden="1" customHeight="1" outlineLevel="1" x14ac:dyDescent="0.2">
      <c r="A718" s="57" t="s">
        <v>586</v>
      </c>
      <c r="B718" s="57" t="s">
        <v>585</v>
      </c>
      <c r="C718" s="56"/>
      <c r="D718" s="55"/>
      <c r="E718" s="54">
        <f t="shared" si="15"/>
        <v>0</v>
      </c>
    </row>
    <row r="719" spans="1:5" s="86" customFormat="1" ht="14.25" hidden="1" customHeight="1" outlineLevel="1" x14ac:dyDescent="0.2">
      <c r="A719" s="57" t="s">
        <v>584</v>
      </c>
      <c r="B719" s="57" t="s">
        <v>583</v>
      </c>
      <c r="C719" s="56"/>
      <c r="D719" s="55"/>
      <c r="E719" s="54">
        <f t="shared" si="15"/>
        <v>0</v>
      </c>
    </row>
    <row r="720" spans="1:5" s="86" customFormat="1" ht="14.25" hidden="1" customHeight="1" outlineLevel="1" x14ac:dyDescent="0.2">
      <c r="A720" s="57" t="s">
        <v>582</v>
      </c>
      <c r="B720" s="57" t="s">
        <v>581</v>
      </c>
      <c r="C720" s="56"/>
      <c r="D720" s="55"/>
      <c r="E720" s="54">
        <f t="shared" si="15"/>
        <v>0</v>
      </c>
    </row>
    <row r="721" spans="1:5" s="86" customFormat="1" ht="14.25" hidden="1" customHeight="1" outlineLevel="1" x14ac:dyDescent="0.2">
      <c r="A721" s="57" t="s">
        <v>580</v>
      </c>
      <c r="B721" s="57" t="s">
        <v>579</v>
      </c>
      <c r="C721" s="56"/>
      <c r="D721" s="55"/>
      <c r="E721" s="54">
        <f t="shared" si="15"/>
        <v>0</v>
      </c>
    </row>
    <row r="722" spans="1:5" s="86" customFormat="1" ht="14.25" hidden="1" customHeight="1" outlineLevel="1" x14ac:dyDescent="0.2">
      <c r="A722" s="57" t="s">
        <v>578</v>
      </c>
      <c r="B722" s="57" t="s">
        <v>577</v>
      </c>
      <c r="C722" s="56"/>
      <c r="D722" s="55"/>
      <c r="E722" s="54">
        <f t="shared" si="15"/>
        <v>0</v>
      </c>
    </row>
    <row r="723" spans="1:5" s="86" customFormat="1" ht="14.25" hidden="1" customHeight="1" outlineLevel="1" x14ac:dyDescent="0.2">
      <c r="A723" s="57" t="s">
        <v>576</v>
      </c>
      <c r="B723" s="57" t="s">
        <v>575</v>
      </c>
      <c r="C723" s="56"/>
      <c r="D723" s="55"/>
      <c r="E723" s="54">
        <f t="shared" si="15"/>
        <v>0</v>
      </c>
    </row>
    <row r="724" spans="1:5" s="86" customFormat="1" ht="14.25" hidden="1" customHeight="1" outlineLevel="1" x14ac:dyDescent="0.2">
      <c r="A724" s="57" t="s">
        <v>574</v>
      </c>
      <c r="B724" s="57" t="s">
        <v>573</v>
      </c>
      <c r="C724" s="56"/>
      <c r="D724" s="55"/>
      <c r="E724" s="54">
        <f t="shared" si="15"/>
        <v>0</v>
      </c>
    </row>
    <row r="725" spans="1:5" s="86" customFormat="1" ht="14.25" hidden="1" customHeight="1" outlineLevel="1" x14ac:dyDescent="0.2">
      <c r="A725" s="57" t="s">
        <v>572</v>
      </c>
      <c r="B725" s="57" t="s">
        <v>571</v>
      </c>
      <c r="C725" s="56"/>
      <c r="D725" s="55"/>
      <c r="E725" s="54">
        <f t="shared" si="15"/>
        <v>0</v>
      </c>
    </row>
    <row r="726" spans="1:5" s="86" customFormat="1" ht="14.25" hidden="1" customHeight="1" outlineLevel="1" x14ac:dyDescent="0.2">
      <c r="A726" s="57" t="s">
        <v>570</v>
      </c>
      <c r="B726" s="57" t="s">
        <v>569</v>
      </c>
      <c r="C726" s="56"/>
      <c r="D726" s="55"/>
      <c r="E726" s="54">
        <f t="shared" si="15"/>
        <v>0</v>
      </c>
    </row>
    <row r="727" spans="1:5" s="86" customFormat="1" ht="14.25" hidden="1" customHeight="1" outlineLevel="1" x14ac:dyDescent="0.2">
      <c r="A727" s="57" t="s">
        <v>568</v>
      </c>
      <c r="B727" s="57" t="s">
        <v>567</v>
      </c>
      <c r="C727" s="56"/>
      <c r="D727" s="55"/>
      <c r="E727" s="54">
        <f t="shared" si="15"/>
        <v>0</v>
      </c>
    </row>
    <row r="728" spans="1:5" s="86" customFormat="1" ht="14.25" hidden="1" customHeight="1" outlineLevel="1" x14ac:dyDescent="0.2">
      <c r="A728" s="57" t="s">
        <v>566</v>
      </c>
      <c r="B728" s="57" t="s">
        <v>565</v>
      </c>
      <c r="C728" s="56"/>
      <c r="D728" s="55"/>
      <c r="E728" s="54">
        <f t="shared" si="15"/>
        <v>0</v>
      </c>
    </row>
    <row r="729" spans="1:5" s="86" customFormat="1" ht="14.25" hidden="1" customHeight="1" outlineLevel="1" x14ac:dyDescent="0.2">
      <c r="A729" s="57" t="s">
        <v>564</v>
      </c>
      <c r="B729" s="57" t="s">
        <v>563</v>
      </c>
      <c r="C729" s="56"/>
      <c r="D729" s="55"/>
      <c r="E729" s="54">
        <f t="shared" si="15"/>
        <v>0</v>
      </c>
    </row>
    <row r="730" spans="1:5" s="86" customFormat="1" ht="14.25" hidden="1" customHeight="1" outlineLevel="1" x14ac:dyDescent="0.2">
      <c r="A730" s="57" t="s">
        <v>562</v>
      </c>
      <c r="B730" s="57" t="s">
        <v>561</v>
      </c>
      <c r="C730" s="56"/>
      <c r="D730" s="55"/>
      <c r="E730" s="54">
        <f t="shared" si="15"/>
        <v>0</v>
      </c>
    </row>
    <row r="731" spans="1:5" s="86" customFormat="1" ht="14.25" hidden="1" customHeight="1" outlineLevel="1" x14ac:dyDescent="0.2">
      <c r="A731" s="57" t="s">
        <v>560</v>
      </c>
      <c r="B731" s="57" t="s">
        <v>559</v>
      </c>
      <c r="C731" s="56"/>
      <c r="D731" s="55"/>
      <c r="E731" s="54">
        <f t="shared" si="15"/>
        <v>0</v>
      </c>
    </row>
    <row r="732" spans="1:5" s="86" customFormat="1" ht="14.25" hidden="1" customHeight="1" outlineLevel="1" x14ac:dyDescent="0.2">
      <c r="A732" s="57" t="s">
        <v>558</v>
      </c>
      <c r="B732" s="57" t="s">
        <v>557</v>
      </c>
      <c r="C732" s="56"/>
      <c r="D732" s="55"/>
      <c r="E732" s="54">
        <f t="shared" si="15"/>
        <v>0</v>
      </c>
    </row>
    <row r="733" spans="1:5" s="86" customFormat="1" ht="14.25" hidden="1" customHeight="1" outlineLevel="1" x14ac:dyDescent="0.2">
      <c r="A733" s="57" t="s">
        <v>556</v>
      </c>
      <c r="B733" s="57" t="s">
        <v>555</v>
      </c>
      <c r="C733" s="56"/>
      <c r="D733" s="55"/>
      <c r="E733" s="54">
        <f t="shared" si="15"/>
        <v>0</v>
      </c>
    </row>
    <row r="734" spans="1:5" s="86" customFormat="1" ht="14.25" hidden="1" customHeight="1" outlineLevel="1" x14ac:dyDescent="0.2">
      <c r="A734" s="57" t="s">
        <v>554</v>
      </c>
      <c r="B734" s="57"/>
      <c r="C734" s="56"/>
      <c r="D734" s="55"/>
      <c r="E734" s="54">
        <f t="shared" si="15"/>
        <v>0</v>
      </c>
    </row>
    <row r="735" spans="1:5" s="86" customFormat="1" ht="14.25" hidden="1" customHeight="1" outlineLevel="1" x14ac:dyDescent="0.2">
      <c r="A735" s="57" t="s">
        <v>553</v>
      </c>
      <c r="B735" s="57" t="s">
        <v>552</v>
      </c>
      <c r="C735" s="56"/>
      <c r="D735" s="55"/>
      <c r="E735" s="54">
        <f t="shared" si="15"/>
        <v>0</v>
      </c>
    </row>
    <row r="736" spans="1:5" s="86" customFormat="1" ht="14.25" hidden="1" customHeight="1" outlineLevel="1" x14ac:dyDescent="0.2">
      <c r="A736" s="57" t="s">
        <v>551</v>
      </c>
      <c r="B736" s="57" t="s">
        <v>550</v>
      </c>
      <c r="C736" s="56"/>
      <c r="D736" s="55"/>
      <c r="E736" s="54">
        <f t="shared" si="15"/>
        <v>0</v>
      </c>
    </row>
    <row r="737" spans="1:5" s="86" customFormat="1" ht="14.25" hidden="1" customHeight="1" outlineLevel="1" x14ac:dyDescent="0.2">
      <c r="A737" s="57" t="s">
        <v>549</v>
      </c>
      <c r="B737" s="57" t="s">
        <v>548</v>
      </c>
      <c r="C737" s="56"/>
      <c r="D737" s="55"/>
      <c r="E737" s="54">
        <f t="shared" si="15"/>
        <v>0</v>
      </c>
    </row>
    <row r="738" spans="1:5" s="86" customFormat="1" ht="14.25" hidden="1" customHeight="1" outlineLevel="1" x14ac:dyDescent="0.2">
      <c r="A738" s="57" t="s">
        <v>547</v>
      </c>
      <c r="B738" s="57" t="s">
        <v>546</v>
      </c>
      <c r="C738" s="56"/>
      <c r="D738" s="55"/>
      <c r="E738" s="54">
        <f t="shared" si="15"/>
        <v>0</v>
      </c>
    </row>
    <row r="739" spans="1:5" s="86" customFormat="1" ht="14.25" hidden="1" customHeight="1" outlineLevel="1" x14ac:dyDescent="0.2">
      <c r="A739" s="57" t="s">
        <v>545</v>
      </c>
      <c r="B739" s="57" t="s">
        <v>544</v>
      </c>
      <c r="C739" s="56"/>
      <c r="D739" s="55"/>
      <c r="E739" s="54">
        <f t="shared" si="15"/>
        <v>0</v>
      </c>
    </row>
    <row r="740" spans="1:5" s="86" customFormat="1" ht="14.25" hidden="1" customHeight="1" outlineLevel="1" x14ac:dyDescent="0.2">
      <c r="A740" s="57" t="s">
        <v>543</v>
      </c>
      <c r="B740" s="57" t="s">
        <v>542</v>
      </c>
      <c r="C740" s="56"/>
      <c r="D740" s="55"/>
      <c r="E740" s="54">
        <f t="shared" si="15"/>
        <v>0</v>
      </c>
    </row>
    <row r="741" spans="1:5" s="86" customFormat="1" ht="14.25" hidden="1" customHeight="1" outlineLevel="1" x14ac:dyDescent="0.2">
      <c r="A741" s="57" t="s">
        <v>541</v>
      </c>
      <c r="B741" s="57" t="s">
        <v>540</v>
      </c>
      <c r="C741" s="56"/>
      <c r="D741" s="55"/>
      <c r="E741" s="54">
        <f t="shared" si="15"/>
        <v>0</v>
      </c>
    </row>
    <row r="742" spans="1:5" s="86" customFormat="1" ht="14.25" hidden="1" customHeight="1" outlineLevel="1" x14ac:dyDescent="0.2">
      <c r="A742" s="57" t="s">
        <v>539</v>
      </c>
      <c r="B742" s="57" t="s">
        <v>538</v>
      </c>
      <c r="C742" s="56"/>
      <c r="D742" s="55"/>
      <c r="E742" s="54">
        <f t="shared" si="15"/>
        <v>0</v>
      </c>
    </row>
    <row r="743" spans="1:5" s="86" customFormat="1" ht="14.25" hidden="1" customHeight="1" outlineLevel="1" x14ac:dyDescent="0.2">
      <c r="A743" s="57" t="s">
        <v>537</v>
      </c>
      <c r="B743" s="57" t="s">
        <v>536</v>
      </c>
      <c r="C743" s="56"/>
      <c r="D743" s="55"/>
      <c r="E743" s="54">
        <f t="shared" si="15"/>
        <v>0</v>
      </c>
    </row>
    <row r="744" spans="1:5" s="86" customFormat="1" ht="14.25" hidden="1" customHeight="1" outlineLevel="1" x14ac:dyDescent="0.2">
      <c r="A744" s="57" t="s">
        <v>535</v>
      </c>
      <c r="B744" s="57" t="s">
        <v>534</v>
      </c>
      <c r="C744" s="56"/>
      <c r="D744" s="55"/>
      <c r="E744" s="54">
        <f t="shared" si="15"/>
        <v>0</v>
      </c>
    </row>
    <row r="745" spans="1:5" s="86" customFormat="1" ht="14.25" hidden="1" customHeight="1" outlineLevel="1" x14ac:dyDescent="0.2">
      <c r="A745" s="57" t="s">
        <v>533</v>
      </c>
      <c r="B745" s="57" t="s">
        <v>532</v>
      </c>
      <c r="C745" s="56"/>
      <c r="D745" s="55"/>
      <c r="E745" s="54">
        <f t="shared" si="15"/>
        <v>0</v>
      </c>
    </row>
    <row r="746" spans="1:5" s="86" customFormat="1" ht="14.25" hidden="1" customHeight="1" outlineLevel="1" x14ac:dyDescent="0.2">
      <c r="A746" s="57" t="s">
        <v>531</v>
      </c>
      <c r="B746" s="57" t="s">
        <v>530</v>
      </c>
      <c r="C746" s="56"/>
      <c r="D746" s="55"/>
      <c r="E746" s="54">
        <f t="shared" si="15"/>
        <v>0</v>
      </c>
    </row>
    <row r="747" spans="1:5" s="86" customFormat="1" ht="14.25" hidden="1" customHeight="1" outlineLevel="1" x14ac:dyDescent="0.2">
      <c r="A747" s="57" t="s">
        <v>529</v>
      </c>
      <c r="B747" s="57" t="s">
        <v>528</v>
      </c>
      <c r="C747" s="56"/>
      <c r="D747" s="55"/>
      <c r="E747" s="54">
        <f t="shared" si="15"/>
        <v>0</v>
      </c>
    </row>
    <row r="748" spans="1:5" s="86" customFormat="1" ht="14.25" hidden="1" customHeight="1" outlineLevel="1" x14ac:dyDescent="0.2">
      <c r="A748" s="57" t="s">
        <v>527</v>
      </c>
      <c r="B748" s="57" t="s">
        <v>526</v>
      </c>
      <c r="C748" s="56"/>
      <c r="D748" s="55"/>
      <c r="E748" s="54">
        <f t="shared" si="15"/>
        <v>0</v>
      </c>
    </row>
    <row r="749" spans="1:5" s="86" customFormat="1" ht="14.25" hidden="1" customHeight="1" outlineLevel="1" x14ac:dyDescent="0.2">
      <c r="A749" s="57" t="s">
        <v>525</v>
      </c>
      <c r="B749" s="57" t="s">
        <v>524</v>
      </c>
      <c r="C749" s="56"/>
      <c r="D749" s="55"/>
      <c r="E749" s="54">
        <f t="shared" si="15"/>
        <v>0</v>
      </c>
    </row>
    <row r="750" spans="1:5" s="86" customFormat="1" ht="14.25" hidden="1" customHeight="1" outlineLevel="1" x14ac:dyDescent="0.2">
      <c r="A750" s="57" t="s">
        <v>523</v>
      </c>
      <c r="B750" s="57" t="s">
        <v>522</v>
      </c>
      <c r="C750" s="56"/>
      <c r="D750" s="55"/>
      <c r="E750" s="54">
        <f t="shared" si="15"/>
        <v>0</v>
      </c>
    </row>
    <row r="751" spans="1:5" s="86" customFormat="1" ht="14.25" hidden="1" customHeight="1" outlineLevel="1" x14ac:dyDescent="0.2">
      <c r="A751" s="57" t="s">
        <v>521</v>
      </c>
      <c r="B751" s="57" t="s">
        <v>520</v>
      </c>
      <c r="C751" s="56"/>
      <c r="D751" s="55"/>
      <c r="E751" s="54">
        <f t="shared" ref="E751:E814" si="16">IF(ISERROR(D751/C751*100),0,D751/C751*100)</f>
        <v>0</v>
      </c>
    </row>
    <row r="752" spans="1:5" s="86" customFormat="1" ht="14.25" hidden="1" customHeight="1" outlineLevel="1" x14ac:dyDescent="0.2">
      <c r="A752" s="57" t="s">
        <v>519</v>
      </c>
      <c r="B752" s="57" t="s">
        <v>518</v>
      </c>
      <c r="C752" s="56"/>
      <c r="D752" s="55"/>
      <c r="E752" s="54">
        <f t="shared" si="16"/>
        <v>0</v>
      </c>
    </row>
    <row r="753" spans="1:5" s="86" customFormat="1" ht="14.25" hidden="1" customHeight="1" outlineLevel="1" x14ac:dyDescent="0.2">
      <c r="A753" s="57" t="s">
        <v>517</v>
      </c>
      <c r="B753" s="57" t="s">
        <v>516</v>
      </c>
      <c r="C753" s="56"/>
      <c r="D753" s="55"/>
      <c r="E753" s="54">
        <f t="shared" si="16"/>
        <v>0</v>
      </c>
    </row>
    <row r="754" spans="1:5" s="86" customFormat="1" ht="14.25" hidden="1" customHeight="1" outlineLevel="1" x14ac:dyDescent="0.2">
      <c r="A754" s="57" t="s">
        <v>515</v>
      </c>
      <c r="B754" s="57" t="s">
        <v>514</v>
      </c>
      <c r="C754" s="56"/>
      <c r="D754" s="55"/>
      <c r="E754" s="54">
        <f t="shared" si="16"/>
        <v>0</v>
      </c>
    </row>
    <row r="755" spans="1:5" s="86" customFormat="1" ht="14.25" hidden="1" customHeight="1" outlineLevel="1" x14ac:dyDescent="0.2">
      <c r="A755" s="57" t="s">
        <v>513</v>
      </c>
      <c r="B755" s="57" t="s">
        <v>512</v>
      </c>
      <c r="C755" s="56"/>
      <c r="D755" s="55"/>
      <c r="E755" s="54">
        <f t="shared" si="16"/>
        <v>0</v>
      </c>
    </row>
    <row r="756" spans="1:5" s="86" customFormat="1" ht="14.25" hidden="1" customHeight="1" outlineLevel="1" x14ac:dyDescent="0.2">
      <c r="A756" s="57" t="s">
        <v>511</v>
      </c>
      <c r="B756" s="57" t="s">
        <v>510</v>
      </c>
      <c r="C756" s="56"/>
      <c r="D756" s="55"/>
      <c r="E756" s="54">
        <f t="shared" si="16"/>
        <v>0</v>
      </c>
    </row>
    <row r="757" spans="1:5" s="86" customFormat="1" ht="14.25" hidden="1" customHeight="1" outlineLevel="1" x14ac:dyDescent="0.2">
      <c r="A757" s="57" t="s">
        <v>509</v>
      </c>
      <c r="B757" s="57" t="s">
        <v>508</v>
      </c>
      <c r="C757" s="56"/>
      <c r="D757" s="55"/>
      <c r="E757" s="54">
        <f t="shared" si="16"/>
        <v>0</v>
      </c>
    </row>
    <row r="758" spans="1:5" s="86" customFormat="1" ht="14.25" hidden="1" customHeight="1" outlineLevel="1" x14ac:dyDescent="0.2">
      <c r="A758" s="57" t="s">
        <v>507</v>
      </c>
      <c r="B758" s="57" t="s">
        <v>506</v>
      </c>
      <c r="C758" s="56"/>
      <c r="D758" s="55"/>
      <c r="E758" s="54">
        <f t="shared" si="16"/>
        <v>0</v>
      </c>
    </row>
    <row r="759" spans="1:5" s="86" customFormat="1" ht="14.25" hidden="1" customHeight="1" outlineLevel="1" x14ac:dyDescent="0.2">
      <c r="A759" s="57" t="s">
        <v>505</v>
      </c>
      <c r="B759" s="57" t="s">
        <v>504</v>
      </c>
      <c r="C759" s="56"/>
      <c r="D759" s="55"/>
      <c r="E759" s="54">
        <f t="shared" si="16"/>
        <v>0</v>
      </c>
    </row>
    <row r="760" spans="1:5" s="86" customFormat="1" ht="14.25" hidden="1" customHeight="1" outlineLevel="1" x14ac:dyDescent="0.2">
      <c r="A760" s="57" t="s">
        <v>503</v>
      </c>
      <c r="B760" s="57" t="s">
        <v>502</v>
      </c>
      <c r="C760" s="56"/>
      <c r="D760" s="55"/>
      <c r="E760" s="54">
        <f t="shared" si="16"/>
        <v>0</v>
      </c>
    </row>
    <row r="761" spans="1:5" s="86" customFormat="1" ht="14.25" hidden="1" customHeight="1" outlineLevel="1" x14ac:dyDescent="0.2">
      <c r="A761" s="57" t="s">
        <v>501</v>
      </c>
      <c r="B761" s="57" t="s">
        <v>500</v>
      </c>
      <c r="C761" s="56"/>
      <c r="D761" s="55"/>
      <c r="E761" s="54">
        <f t="shared" si="16"/>
        <v>0</v>
      </c>
    </row>
    <row r="762" spans="1:5" s="86" customFormat="1" ht="14.25" hidden="1" customHeight="1" outlineLevel="1" x14ac:dyDescent="0.2">
      <c r="A762" s="57" t="s">
        <v>499</v>
      </c>
      <c r="B762" s="57" t="s">
        <v>498</v>
      </c>
      <c r="C762" s="56"/>
      <c r="D762" s="55"/>
      <c r="E762" s="54">
        <f t="shared" si="16"/>
        <v>0</v>
      </c>
    </row>
    <row r="763" spans="1:5" s="86" customFormat="1" ht="14.25" hidden="1" customHeight="1" outlineLevel="1" x14ac:dyDescent="0.2">
      <c r="A763" s="57" t="s">
        <v>497</v>
      </c>
      <c r="B763" s="57" t="s">
        <v>496</v>
      </c>
      <c r="C763" s="56"/>
      <c r="D763" s="55"/>
      <c r="E763" s="54">
        <f t="shared" si="16"/>
        <v>0</v>
      </c>
    </row>
    <row r="764" spans="1:5" s="86" customFormat="1" ht="14.25" hidden="1" customHeight="1" outlineLevel="1" x14ac:dyDescent="0.2">
      <c r="A764" s="57" t="s">
        <v>495</v>
      </c>
      <c r="B764" s="57" t="s">
        <v>494</v>
      </c>
      <c r="C764" s="56"/>
      <c r="D764" s="55"/>
      <c r="E764" s="54">
        <f t="shared" si="16"/>
        <v>0</v>
      </c>
    </row>
    <row r="765" spans="1:5" s="86" customFormat="1" ht="14.25" hidden="1" customHeight="1" outlineLevel="1" x14ac:dyDescent="0.2">
      <c r="A765" s="57" t="s">
        <v>493</v>
      </c>
      <c r="B765" s="57" t="s">
        <v>492</v>
      </c>
      <c r="C765" s="56"/>
      <c r="D765" s="55"/>
      <c r="E765" s="54">
        <f t="shared" si="16"/>
        <v>0</v>
      </c>
    </row>
    <row r="766" spans="1:5" s="86" customFormat="1" ht="14.25" hidden="1" customHeight="1" outlineLevel="1" x14ac:dyDescent="0.2">
      <c r="A766" s="57" t="s">
        <v>235</v>
      </c>
      <c r="B766" s="57" t="s">
        <v>234</v>
      </c>
      <c r="C766" s="56"/>
      <c r="D766" s="55"/>
      <c r="E766" s="54">
        <f t="shared" si="16"/>
        <v>0</v>
      </c>
    </row>
    <row r="767" spans="1:5" s="86" customFormat="1" ht="14.25" hidden="1" customHeight="1" outlineLevel="1" x14ac:dyDescent="0.2">
      <c r="A767" s="57" t="s">
        <v>233</v>
      </c>
      <c r="B767" s="57" t="s">
        <v>232</v>
      </c>
      <c r="C767" s="56"/>
      <c r="D767" s="55"/>
      <c r="E767" s="54">
        <f t="shared" si="16"/>
        <v>0</v>
      </c>
    </row>
    <row r="768" spans="1:5" s="86" customFormat="1" ht="14.25" hidden="1" customHeight="1" outlineLevel="1" x14ac:dyDescent="0.2">
      <c r="A768" s="57" t="s">
        <v>491</v>
      </c>
      <c r="B768" s="57" t="s">
        <v>490</v>
      </c>
      <c r="C768" s="56"/>
      <c r="D768" s="55"/>
      <c r="E768" s="54">
        <f t="shared" si="16"/>
        <v>0</v>
      </c>
    </row>
    <row r="769" spans="1:5" s="86" customFormat="1" ht="14.25" hidden="1" customHeight="1" outlineLevel="1" x14ac:dyDescent="0.2">
      <c r="A769" s="57" t="s">
        <v>231</v>
      </c>
      <c r="B769" s="57" t="s">
        <v>230</v>
      </c>
      <c r="C769" s="56"/>
      <c r="D769" s="55"/>
      <c r="E769" s="54">
        <f t="shared" si="16"/>
        <v>0</v>
      </c>
    </row>
    <row r="770" spans="1:5" s="86" customFormat="1" ht="14.25" hidden="1" customHeight="1" outlineLevel="1" x14ac:dyDescent="0.2">
      <c r="A770" s="57" t="s">
        <v>229</v>
      </c>
      <c r="B770" s="57" t="s">
        <v>228</v>
      </c>
      <c r="C770" s="56"/>
      <c r="D770" s="55"/>
      <c r="E770" s="54">
        <f t="shared" si="16"/>
        <v>0</v>
      </c>
    </row>
    <row r="771" spans="1:5" s="86" customFormat="1" ht="14.25" hidden="1" customHeight="1" outlineLevel="1" x14ac:dyDescent="0.2">
      <c r="A771" s="57" t="s">
        <v>489</v>
      </c>
      <c r="B771" s="57" t="s">
        <v>488</v>
      </c>
      <c r="C771" s="56"/>
      <c r="D771" s="55"/>
      <c r="E771" s="54">
        <f t="shared" si="16"/>
        <v>0</v>
      </c>
    </row>
    <row r="772" spans="1:5" s="86" customFormat="1" ht="14.25" hidden="1" customHeight="1" outlineLevel="1" x14ac:dyDescent="0.2">
      <c r="A772" s="57" t="s">
        <v>487</v>
      </c>
      <c r="B772" s="57" t="s">
        <v>486</v>
      </c>
      <c r="C772" s="56"/>
      <c r="D772" s="55"/>
      <c r="E772" s="54">
        <f t="shared" si="16"/>
        <v>0</v>
      </c>
    </row>
    <row r="773" spans="1:5" s="86" customFormat="1" ht="14.25" hidden="1" customHeight="1" outlineLevel="1" x14ac:dyDescent="0.2">
      <c r="A773" s="57" t="s">
        <v>485</v>
      </c>
      <c r="B773" s="57" t="s">
        <v>484</v>
      </c>
      <c r="C773" s="56"/>
      <c r="D773" s="55"/>
      <c r="E773" s="54">
        <f t="shared" si="16"/>
        <v>0</v>
      </c>
    </row>
    <row r="774" spans="1:5" s="86" customFormat="1" ht="14.25" hidden="1" customHeight="1" outlineLevel="1" x14ac:dyDescent="0.2">
      <c r="A774" s="57" t="s">
        <v>483</v>
      </c>
      <c r="B774" s="57" t="s">
        <v>482</v>
      </c>
      <c r="C774" s="56"/>
      <c r="D774" s="55"/>
      <c r="E774" s="54">
        <f t="shared" si="16"/>
        <v>0</v>
      </c>
    </row>
    <row r="775" spans="1:5" s="86" customFormat="1" ht="14.25" hidden="1" customHeight="1" outlineLevel="1" x14ac:dyDescent="0.2">
      <c r="A775" s="57" t="s">
        <v>227</v>
      </c>
      <c r="B775" s="57" t="s">
        <v>226</v>
      </c>
      <c r="C775" s="56"/>
      <c r="D775" s="55"/>
      <c r="E775" s="54">
        <f t="shared" si="16"/>
        <v>0</v>
      </c>
    </row>
    <row r="776" spans="1:5" s="86" customFormat="1" ht="14.25" hidden="1" customHeight="1" outlineLevel="1" x14ac:dyDescent="0.2">
      <c r="A776" s="57" t="s">
        <v>225</v>
      </c>
      <c r="B776" s="57" t="s">
        <v>224</v>
      </c>
      <c r="C776" s="56"/>
      <c r="D776" s="55"/>
      <c r="E776" s="54">
        <f t="shared" si="16"/>
        <v>0</v>
      </c>
    </row>
    <row r="777" spans="1:5" s="86" customFormat="1" ht="14.25" customHeight="1" collapsed="1" x14ac:dyDescent="0.2">
      <c r="A777" s="27">
        <v>3238</v>
      </c>
      <c r="B777" s="67" t="s">
        <v>11</v>
      </c>
      <c r="C777" s="20">
        <v>0</v>
      </c>
      <c r="D777" s="20"/>
      <c r="E777" s="71">
        <f t="shared" si="16"/>
        <v>0</v>
      </c>
    </row>
    <row r="778" spans="1:5" s="86" customFormat="1" ht="14.25" hidden="1" customHeight="1" outlineLevel="1" x14ac:dyDescent="0.2">
      <c r="A778" s="57" t="s">
        <v>223</v>
      </c>
      <c r="B778" s="57" t="s">
        <v>222</v>
      </c>
      <c r="C778" s="56"/>
      <c r="D778" s="55"/>
      <c r="E778" s="54">
        <f t="shared" si="16"/>
        <v>0</v>
      </c>
    </row>
    <row r="779" spans="1:5" s="86" customFormat="1" ht="14.25" hidden="1" customHeight="1" outlineLevel="1" x14ac:dyDescent="0.2">
      <c r="A779" s="57" t="s">
        <v>221</v>
      </c>
      <c r="B779" s="57" t="s">
        <v>220</v>
      </c>
      <c r="C779" s="56"/>
      <c r="D779" s="55"/>
      <c r="E779" s="54">
        <f t="shared" si="16"/>
        <v>0</v>
      </c>
    </row>
    <row r="780" spans="1:5" s="86" customFormat="1" ht="14.25" hidden="1" customHeight="1" outlineLevel="1" x14ac:dyDescent="0.2">
      <c r="A780" s="57" t="s">
        <v>219</v>
      </c>
      <c r="B780" s="57" t="s">
        <v>218</v>
      </c>
      <c r="C780" s="56"/>
      <c r="D780" s="55"/>
      <c r="E780" s="54">
        <f t="shared" si="16"/>
        <v>0</v>
      </c>
    </row>
    <row r="781" spans="1:5" s="86" customFormat="1" ht="14.25" customHeight="1" collapsed="1" x14ac:dyDescent="0.2">
      <c r="A781" s="27">
        <v>3239</v>
      </c>
      <c r="B781" s="67" t="s">
        <v>56</v>
      </c>
      <c r="C781" s="18">
        <v>0</v>
      </c>
      <c r="D781" s="18"/>
      <c r="E781" s="65">
        <f t="shared" si="16"/>
        <v>0</v>
      </c>
    </row>
    <row r="782" spans="1:5" s="86" customFormat="1" ht="14.25" hidden="1" customHeight="1" outlineLevel="1" x14ac:dyDescent="0.2">
      <c r="A782" s="66" t="s">
        <v>217</v>
      </c>
      <c r="B782" s="57" t="s">
        <v>481</v>
      </c>
      <c r="C782" s="56"/>
      <c r="D782" s="55"/>
      <c r="E782" s="54">
        <f t="shared" si="16"/>
        <v>0</v>
      </c>
    </row>
    <row r="783" spans="1:5" s="86" customFormat="1" ht="14.25" hidden="1" customHeight="1" outlineLevel="1" x14ac:dyDescent="0.2">
      <c r="A783" s="57" t="s">
        <v>215</v>
      </c>
      <c r="B783" s="57" t="s">
        <v>214</v>
      </c>
      <c r="C783" s="56"/>
      <c r="D783" s="55"/>
      <c r="E783" s="54">
        <f t="shared" si="16"/>
        <v>0</v>
      </c>
    </row>
    <row r="784" spans="1:5" s="86" customFormat="1" ht="14.25" hidden="1" customHeight="1" outlineLevel="1" x14ac:dyDescent="0.2">
      <c r="A784" s="66" t="s">
        <v>213</v>
      </c>
      <c r="B784" s="57" t="s">
        <v>212</v>
      </c>
      <c r="C784" s="56"/>
      <c r="D784" s="55"/>
      <c r="E784" s="54">
        <f t="shared" si="16"/>
        <v>0</v>
      </c>
    </row>
    <row r="785" spans="1:5" s="86" customFormat="1" ht="14.25" hidden="1" customHeight="1" outlineLevel="1" x14ac:dyDescent="0.2">
      <c r="A785" s="57" t="s">
        <v>211</v>
      </c>
      <c r="B785" s="57" t="s">
        <v>210</v>
      </c>
      <c r="C785" s="56"/>
      <c r="D785" s="55"/>
      <c r="E785" s="54">
        <f t="shared" si="16"/>
        <v>0</v>
      </c>
    </row>
    <row r="786" spans="1:5" s="86" customFormat="1" ht="14.25" hidden="1" customHeight="1" outlineLevel="1" x14ac:dyDescent="0.2">
      <c r="A786" s="57" t="s">
        <v>209</v>
      </c>
      <c r="B786" s="57" t="s">
        <v>208</v>
      </c>
      <c r="C786" s="56"/>
      <c r="D786" s="55"/>
      <c r="E786" s="54">
        <f t="shared" si="16"/>
        <v>0</v>
      </c>
    </row>
    <row r="787" spans="1:5" s="86" customFormat="1" ht="14.25" hidden="1" customHeight="1" outlineLevel="1" x14ac:dyDescent="0.2">
      <c r="A787" s="57" t="s">
        <v>207</v>
      </c>
      <c r="B787" s="57" t="s">
        <v>206</v>
      </c>
      <c r="C787" s="56"/>
      <c r="D787" s="55"/>
      <c r="E787" s="54">
        <f t="shared" si="16"/>
        <v>0</v>
      </c>
    </row>
    <row r="788" spans="1:5" s="86" customFormat="1" ht="14.25" hidden="1" customHeight="1" outlineLevel="1" x14ac:dyDescent="0.2">
      <c r="A788" s="57" t="s">
        <v>205</v>
      </c>
      <c r="B788" s="57" t="s">
        <v>204</v>
      </c>
      <c r="C788" s="56"/>
      <c r="D788" s="55"/>
      <c r="E788" s="54">
        <f t="shared" si="16"/>
        <v>0</v>
      </c>
    </row>
    <row r="789" spans="1:5" s="86" customFormat="1" ht="14.25" hidden="1" customHeight="1" outlineLevel="1" x14ac:dyDescent="0.2">
      <c r="A789" s="57" t="s">
        <v>203</v>
      </c>
      <c r="B789" s="57" t="s">
        <v>202</v>
      </c>
      <c r="C789" s="56"/>
      <c r="D789" s="55"/>
      <c r="E789" s="54">
        <f t="shared" si="16"/>
        <v>0</v>
      </c>
    </row>
    <row r="790" spans="1:5" s="86" customFormat="1" ht="14.25" hidden="1" customHeight="1" outlineLevel="1" x14ac:dyDescent="0.2">
      <c r="A790" s="57" t="s">
        <v>201</v>
      </c>
      <c r="B790" s="57" t="s">
        <v>200</v>
      </c>
      <c r="C790" s="56"/>
      <c r="D790" s="55"/>
      <c r="E790" s="54">
        <f t="shared" si="16"/>
        <v>0</v>
      </c>
    </row>
    <row r="791" spans="1:5" s="86" customFormat="1" ht="14.25" hidden="1" customHeight="1" outlineLevel="1" x14ac:dyDescent="0.2">
      <c r="A791" s="66" t="s">
        <v>199</v>
      </c>
      <c r="B791" s="57" t="s">
        <v>198</v>
      </c>
      <c r="C791" s="56"/>
      <c r="D791" s="55"/>
      <c r="E791" s="54">
        <f t="shared" si="16"/>
        <v>0</v>
      </c>
    </row>
    <row r="792" spans="1:5" s="86" customFormat="1" ht="14.25" hidden="1" customHeight="1" outlineLevel="1" x14ac:dyDescent="0.2">
      <c r="A792" s="57" t="s">
        <v>197</v>
      </c>
      <c r="B792" s="57" t="s">
        <v>56</v>
      </c>
      <c r="C792" s="56"/>
      <c r="D792" s="55"/>
      <c r="E792" s="54">
        <f t="shared" si="16"/>
        <v>0</v>
      </c>
    </row>
    <row r="793" spans="1:5" s="86" customFormat="1" ht="14.25" hidden="1" customHeight="1" outlineLevel="1" x14ac:dyDescent="0.2">
      <c r="A793" s="57" t="s">
        <v>196</v>
      </c>
      <c r="B793" s="57" t="s">
        <v>195</v>
      </c>
      <c r="C793" s="56"/>
      <c r="D793" s="55"/>
      <c r="E793" s="54">
        <f t="shared" si="16"/>
        <v>0</v>
      </c>
    </row>
    <row r="794" spans="1:5" s="77" customFormat="1" ht="14.25" customHeight="1" collapsed="1" x14ac:dyDescent="0.2">
      <c r="A794" s="76">
        <v>329</v>
      </c>
      <c r="B794" s="69" t="s">
        <v>57</v>
      </c>
      <c r="C794" s="21">
        <f>C795+C798+C801+C803+C818</f>
        <v>0</v>
      </c>
      <c r="D794" s="21"/>
      <c r="E794" s="68">
        <f t="shared" si="16"/>
        <v>0</v>
      </c>
    </row>
    <row r="795" spans="1:5" ht="14.25" customHeight="1" x14ac:dyDescent="0.2">
      <c r="A795" s="27">
        <v>3292</v>
      </c>
      <c r="B795" s="27" t="s">
        <v>58</v>
      </c>
      <c r="C795" s="18">
        <v>0</v>
      </c>
      <c r="D795" s="18"/>
      <c r="E795" s="65">
        <f t="shared" si="16"/>
        <v>0</v>
      </c>
    </row>
    <row r="796" spans="1:5" ht="14.25" hidden="1" customHeight="1" outlineLevel="1" x14ac:dyDescent="0.2">
      <c r="A796" s="57" t="s">
        <v>194</v>
      </c>
      <c r="B796" s="57" t="s">
        <v>193</v>
      </c>
      <c r="C796" s="56"/>
      <c r="D796" s="55"/>
      <c r="E796" s="54">
        <f t="shared" si="16"/>
        <v>0</v>
      </c>
    </row>
    <row r="797" spans="1:5" ht="14.25" hidden="1" customHeight="1" outlineLevel="1" x14ac:dyDescent="0.2">
      <c r="A797" s="57" t="s">
        <v>192</v>
      </c>
      <c r="B797" s="57" t="s">
        <v>191</v>
      </c>
      <c r="C797" s="56"/>
      <c r="D797" s="55"/>
      <c r="E797" s="54">
        <f t="shared" si="16"/>
        <v>0</v>
      </c>
    </row>
    <row r="798" spans="1:5" ht="14.25" customHeight="1" collapsed="1" x14ac:dyDescent="0.2">
      <c r="A798" s="27">
        <v>3293</v>
      </c>
      <c r="B798" s="27" t="s">
        <v>59</v>
      </c>
      <c r="C798" s="18">
        <v>0</v>
      </c>
      <c r="D798" s="18"/>
      <c r="E798" s="65">
        <f t="shared" si="16"/>
        <v>0</v>
      </c>
    </row>
    <row r="799" spans="1:5" ht="14.25" hidden="1" customHeight="1" outlineLevel="1" x14ac:dyDescent="0.2">
      <c r="A799" s="57" t="s">
        <v>190</v>
      </c>
      <c r="B799" s="57" t="s">
        <v>189</v>
      </c>
      <c r="C799" s="56"/>
      <c r="D799" s="55"/>
      <c r="E799" s="54">
        <f t="shared" si="16"/>
        <v>0</v>
      </c>
    </row>
    <row r="800" spans="1:5" ht="14.25" hidden="1" customHeight="1" outlineLevel="1" x14ac:dyDescent="0.2">
      <c r="A800" s="57" t="s">
        <v>188</v>
      </c>
      <c r="B800" s="57" t="s">
        <v>187</v>
      </c>
      <c r="C800" s="56"/>
      <c r="D800" s="55"/>
      <c r="E800" s="54">
        <f t="shared" si="16"/>
        <v>0</v>
      </c>
    </row>
    <row r="801" spans="1:5" ht="14.25" customHeight="1" collapsed="1" x14ac:dyDescent="0.2">
      <c r="A801" s="27">
        <v>3294</v>
      </c>
      <c r="B801" s="25" t="s">
        <v>86</v>
      </c>
      <c r="C801" s="18">
        <v>0</v>
      </c>
      <c r="D801" s="18"/>
      <c r="E801" s="65">
        <f t="shared" si="16"/>
        <v>0</v>
      </c>
    </row>
    <row r="802" spans="1:5" ht="14.25" hidden="1" customHeight="1" outlineLevel="1" x14ac:dyDescent="0.2">
      <c r="A802" s="57" t="s">
        <v>186</v>
      </c>
      <c r="B802" s="57" t="s">
        <v>86</v>
      </c>
      <c r="C802" s="56"/>
      <c r="D802" s="55"/>
      <c r="E802" s="54">
        <f t="shared" si="16"/>
        <v>0</v>
      </c>
    </row>
    <row r="803" spans="1:5" ht="14.25" customHeight="1" collapsed="1" x14ac:dyDescent="0.2">
      <c r="A803" s="27">
        <v>3295</v>
      </c>
      <c r="B803" s="27" t="s">
        <v>85</v>
      </c>
      <c r="C803" s="18">
        <v>0</v>
      </c>
      <c r="D803" s="18"/>
      <c r="E803" s="65">
        <f t="shared" si="16"/>
        <v>0</v>
      </c>
    </row>
    <row r="804" spans="1:5" ht="14.25" hidden="1" customHeight="1" outlineLevel="1" x14ac:dyDescent="0.2">
      <c r="A804" s="57" t="s">
        <v>185</v>
      </c>
      <c r="B804" s="57" t="s">
        <v>143</v>
      </c>
      <c r="C804" s="56"/>
      <c r="D804" s="55"/>
      <c r="E804" s="54">
        <f t="shared" si="16"/>
        <v>0</v>
      </c>
    </row>
    <row r="805" spans="1:5" ht="14.25" hidden="1" customHeight="1" outlineLevel="1" x14ac:dyDescent="0.2">
      <c r="A805" s="57" t="s">
        <v>480</v>
      </c>
      <c r="B805" s="57" t="s">
        <v>479</v>
      </c>
      <c r="C805" s="56"/>
      <c r="D805" s="55"/>
      <c r="E805" s="54">
        <f t="shared" si="16"/>
        <v>0</v>
      </c>
    </row>
    <row r="806" spans="1:5" ht="14.25" hidden="1" customHeight="1" outlineLevel="1" x14ac:dyDescent="0.2">
      <c r="A806" s="57" t="s">
        <v>478</v>
      </c>
      <c r="B806" s="57" t="s">
        <v>477</v>
      </c>
      <c r="C806" s="56"/>
      <c r="D806" s="55"/>
      <c r="E806" s="54">
        <f t="shared" si="16"/>
        <v>0</v>
      </c>
    </row>
    <row r="807" spans="1:5" ht="14.25" hidden="1" customHeight="1" outlineLevel="1" x14ac:dyDescent="0.2">
      <c r="A807" s="57" t="s">
        <v>476</v>
      </c>
      <c r="B807" s="57" t="s">
        <v>475</v>
      </c>
      <c r="C807" s="56"/>
      <c r="D807" s="55"/>
      <c r="E807" s="54">
        <f t="shared" si="16"/>
        <v>0</v>
      </c>
    </row>
    <row r="808" spans="1:5" ht="14.25" hidden="1" customHeight="1" outlineLevel="1" x14ac:dyDescent="0.2">
      <c r="A808" s="57" t="s">
        <v>474</v>
      </c>
      <c r="B808" s="57" t="s">
        <v>473</v>
      </c>
      <c r="C808" s="56"/>
      <c r="D808" s="55"/>
      <c r="E808" s="54">
        <f t="shared" si="16"/>
        <v>0</v>
      </c>
    </row>
    <row r="809" spans="1:5" ht="14.25" hidden="1" customHeight="1" outlineLevel="1" x14ac:dyDescent="0.2">
      <c r="A809" s="57" t="s">
        <v>472</v>
      </c>
      <c r="B809" s="57" t="s">
        <v>471</v>
      </c>
      <c r="C809" s="56"/>
      <c r="D809" s="55"/>
      <c r="E809" s="54">
        <f t="shared" si="16"/>
        <v>0</v>
      </c>
    </row>
    <row r="810" spans="1:5" ht="14.25" hidden="1" customHeight="1" outlineLevel="1" x14ac:dyDescent="0.2">
      <c r="A810" s="57" t="s">
        <v>184</v>
      </c>
      <c r="B810" s="57" t="s">
        <v>183</v>
      </c>
      <c r="C810" s="56"/>
      <c r="D810" s="55"/>
      <c r="E810" s="54">
        <f t="shared" si="16"/>
        <v>0</v>
      </c>
    </row>
    <row r="811" spans="1:5" ht="14.25" hidden="1" customHeight="1" outlineLevel="1" x14ac:dyDescent="0.2">
      <c r="A811" s="57" t="s">
        <v>470</v>
      </c>
      <c r="B811" s="57" t="s">
        <v>469</v>
      </c>
      <c r="C811" s="56"/>
      <c r="D811" s="55"/>
      <c r="E811" s="54">
        <f t="shared" si="16"/>
        <v>0</v>
      </c>
    </row>
    <row r="812" spans="1:5" ht="14.25" hidden="1" customHeight="1" outlineLevel="1" x14ac:dyDescent="0.2">
      <c r="A812" s="57" t="s">
        <v>468</v>
      </c>
      <c r="B812" s="57" t="s">
        <v>467</v>
      </c>
      <c r="C812" s="56"/>
      <c r="D812" s="55"/>
      <c r="E812" s="54">
        <f t="shared" si="16"/>
        <v>0</v>
      </c>
    </row>
    <row r="813" spans="1:5" ht="14.25" hidden="1" customHeight="1" outlineLevel="1" x14ac:dyDescent="0.2">
      <c r="A813" s="57" t="s">
        <v>466</v>
      </c>
      <c r="B813" s="57" t="s">
        <v>465</v>
      </c>
      <c r="C813" s="56"/>
      <c r="D813" s="55"/>
      <c r="E813" s="54">
        <f t="shared" si="16"/>
        <v>0</v>
      </c>
    </row>
    <row r="814" spans="1:5" ht="14.25" hidden="1" customHeight="1" outlineLevel="1" x14ac:dyDescent="0.2">
      <c r="A814" s="57" t="s">
        <v>464</v>
      </c>
      <c r="B814" s="57" t="s">
        <v>463</v>
      </c>
      <c r="C814" s="56"/>
      <c r="D814" s="55"/>
      <c r="E814" s="54">
        <f t="shared" si="16"/>
        <v>0</v>
      </c>
    </row>
    <row r="815" spans="1:5" ht="14.25" hidden="1" customHeight="1" outlineLevel="1" x14ac:dyDescent="0.2">
      <c r="A815" s="57" t="s">
        <v>462</v>
      </c>
      <c r="B815" s="57" t="s">
        <v>461</v>
      </c>
      <c r="C815" s="56"/>
      <c r="D815" s="55"/>
      <c r="E815" s="54">
        <f t="shared" ref="E815:E878" si="17">IF(ISERROR(D815/C815*100),0,D815/C815*100)</f>
        <v>0</v>
      </c>
    </row>
    <row r="816" spans="1:5" ht="14.25" hidden="1" customHeight="1" outlineLevel="1" x14ac:dyDescent="0.2">
      <c r="A816" s="57" t="s">
        <v>460</v>
      </c>
      <c r="B816" s="57" t="s">
        <v>459</v>
      </c>
      <c r="C816" s="56"/>
      <c r="D816" s="55"/>
      <c r="E816" s="54">
        <f t="shared" si="17"/>
        <v>0</v>
      </c>
    </row>
    <row r="817" spans="1:5" ht="14.25" hidden="1" customHeight="1" outlineLevel="1" x14ac:dyDescent="0.2">
      <c r="A817" s="57" t="s">
        <v>458</v>
      </c>
      <c r="B817" s="57" t="s">
        <v>457</v>
      </c>
      <c r="C817" s="56"/>
      <c r="D817" s="55"/>
      <c r="E817" s="54">
        <f t="shared" si="17"/>
        <v>0</v>
      </c>
    </row>
    <row r="818" spans="1:5" ht="14.25" customHeight="1" collapsed="1" x14ac:dyDescent="0.2">
      <c r="A818" s="27">
        <v>3299</v>
      </c>
      <c r="B818" s="27" t="s">
        <v>182</v>
      </c>
      <c r="C818" s="18">
        <v>0</v>
      </c>
      <c r="D818" s="18"/>
      <c r="E818" s="65">
        <f t="shared" si="17"/>
        <v>0</v>
      </c>
    </row>
    <row r="819" spans="1:5" ht="14.25" hidden="1" customHeight="1" outlineLevel="1" x14ac:dyDescent="0.2">
      <c r="A819" s="66" t="s">
        <v>181</v>
      </c>
      <c r="B819" s="57" t="s">
        <v>180</v>
      </c>
      <c r="C819" s="56"/>
      <c r="D819" s="55"/>
      <c r="E819" s="54">
        <f t="shared" si="17"/>
        <v>0</v>
      </c>
    </row>
    <row r="820" spans="1:5" ht="14.25" hidden="1" customHeight="1" outlineLevel="1" x14ac:dyDescent="0.2">
      <c r="A820" s="57" t="s">
        <v>179</v>
      </c>
      <c r="B820" s="57" t="s">
        <v>178</v>
      </c>
      <c r="C820" s="56"/>
      <c r="D820" s="55"/>
      <c r="E820" s="54">
        <f t="shared" si="17"/>
        <v>0</v>
      </c>
    </row>
    <row r="821" spans="1:5" s="77" customFormat="1" ht="14.25" customHeight="1" collapsed="1" x14ac:dyDescent="0.2">
      <c r="A821" s="76">
        <v>34</v>
      </c>
      <c r="B821" s="16" t="s">
        <v>12</v>
      </c>
      <c r="C821" s="11">
        <f>C822</f>
        <v>0</v>
      </c>
      <c r="D821" s="11"/>
      <c r="E821" s="68">
        <f t="shared" si="17"/>
        <v>0</v>
      </c>
    </row>
    <row r="822" spans="1:5" s="77" customFormat="1" ht="14.25" customHeight="1" x14ac:dyDescent="0.2">
      <c r="A822" s="76">
        <v>343</v>
      </c>
      <c r="B822" s="69" t="s">
        <v>62</v>
      </c>
      <c r="C822" s="11">
        <f>C823+C829+C831+C834</f>
        <v>0</v>
      </c>
      <c r="D822" s="11"/>
      <c r="E822" s="68">
        <f t="shared" si="17"/>
        <v>0</v>
      </c>
    </row>
    <row r="823" spans="1:5" ht="14.25" customHeight="1" x14ac:dyDescent="0.2">
      <c r="A823" s="72">
        <v>3431</v>
      </c>
      <c r="B823" s="29" t="s">
        <v>63</v>
      </c>
      <c r="C823" s="10">
        <v>0</v>
      </c>
      <c r="D823" s="10"/>
      <c r="E823" s="65">
        <f t="shared" si="17"/>
        <v>0</v>
      </c>
    </row>
    <row r="824" spans="1:5" ht="14.25" hidden="1" customHeight="1" outlineLevel="1" x14ac:dyDescent="0.2">
      <c r="A824" s="57" t="s">
        <v>177</v>
      </c>
      <c r="B824" s="57" t="s">
        <v>176</v>
      </c>
      <c r="C824" s="56"/>
      <c r="D824" s="55"/>
      <c r="E824" s="54">
        <f t="shared" si="17"/>
        <v>0</v>
      </c>
    </row>
    <row r="825" spans="1:5" ht="14.25" hidden="1" customHeight="1" outlineLevel="1" x14ac:dyDescent="0.2">
      <c r="A825" s="57" t="s">
        <v>175</v>
      </c>
      <c r="B825" s="57" t="s">
        <v>174</v>
      </c>
      <c r="C825" s="56"/>
      <c r="D825" s="55"/>
      <c r="E825" s="54">
        <f t="shared" si="17"/>
        <v>0</v>
      </c>
    </row>
    <row r="826" spans="1:5" ht="14.25" hidden="1" customHeight="1" outlineLevel="1" x14ac:dyDescent="0.2">
      <c r="A826" s="57" t="s">
        <v>173</v>
      </c>
      <c r="B826" s="57" t="s">
        <v>172</v>
      </c>
      <c r="C826" s="56"/>
      <c r="D826" s="55"/>
      <c r="E826" s="54">
        <f t="shared" si="17"/>
        <v>0</v>
      </c>
    </row>
    <row r="827" spans="1:5" ht="14.25" hidden="1" customHeight="1" outlineLevel="1" x14ac:dyDescent="0.2">
      <c r="A827" s="57" t="s">
        <v>171</v>
      </c>
      <c r="B827" s="57" t="s">
        <v>170</v>
      </c>
      <c r="C827" s="56"/>
      <c r="D827" s="55"/>
      <c r="E827" s="54">
        <f t="shared" si="17"/>
        <v>0</v>
      </c>
    </row>
    <row r="828" spans="1:5" ht="14.25" hidden="1" customHeight="1" outlineLevel="1" x14ac:dyDescent="0.2">
      <c r="A828" s="57" t="s">
        <v>169</v>
      </c>
      <c r="B828" s="57" t="s">
        <v>168</v>
      </c>
      <c r="C828" s="56"/>
      <c r="D828" s="55"/>
      <c r="E828" s="54">
        <f t="shared" si="17"/>
        <v>0</v>
      </c>
    </row>
    <row r="829" spans="1:5" ht="14.25" customHeight="1" collapsed="1" x14ac:dyDescent="0.2">
      <c r="A829" s="72">
        <v>3432</v>
      </c>
      <c r="B829" s="29" t="s">
        <v>84</v>
      </c>
      <c r="C829" s="10">
        <v>0</v>
      </c>
      <c r="D829" s="10"/>
      <c r="E829" s="65">
        <f t="shared" si="17"/>
        <v>0</v>
      </c>
    </row>
    <row r="830" spans="1:5" ht="14.25" hidden="1" customHeight="1" outlineLevel="1" x14ac:dyDescent="0.2">
      <c r="A830" s="57" t="s">
        <v>165</v>
      </c>
      <c r="B830" s="57" t="s">
        <v>164</v>
      </c>
      <c r="C830" s="56"/>
      <c r="D830" s="55"/>
      <c r="E830" s="54">
        <f t="shared" si="17"/>
        <v>0</v>
      </c>
    </row>
    <row r="831" spans="1:5" ht="14.25" customHeight="1" collapsed="1" x14ac:dyDescent="0.2">
      <c r="A831" s="72">
        <v>3433</v>
      </c>
      <c r="B831" s="29" t="s">
        <v>64</v>
      </c>
      <c r="C831" s="10">
        <v>0</v>
      </c>
      <c r="D831" s="10"/>
      <c r="E831" s="65">
        <f t="shared" si="17"/>
        <v>0</v>
      </c>
    </row>
    <row r="832" spans="1:5" ht="14.25" hidden="1" customHeight="1" outlineLevel="1" x14ac:dyDescent="0.2">
      <c r="A832" s="57" t="s">
        <v>163</v>
      </c>
      <c r="B832" s="57" t="s">
        <v>162</v>
      </c>
      <c r="C832" s="56"/>
      <c r="D832" s="55"/>
      <c r="E832" s="54">
        <f t="shared" si="17"/>
        <v>0</v>
      </c>
    </row>
    <row r="833" spans="1:5" ht="14.25" hidden="1" customHeight="1" outlineLevel="1" x14ac:dyDescent="0.2">
      <c r="A833" s="57" t="s">
        <v>161</v>
      </c>
      <c r="B833" s="57" t="s">
        <v>160</v>
      </c>
      <c r="C833" s="56"/>
      <c r="D833" s="55"/>
      <c r="E833" s="54">
        <f t="shared" si="17"/>
        <v>0</v>
      </c>
    </row>
    <row r="834" spans="1:5" ht="14.25" customHeight="1" collapsed="1" x14ac:dyDescent="0.2">
      <c r="A834" s="72">
        <v>34349</v>
      </c>
      <c r="B834" s="29" t="s">
        <v>159</v>
      </c>
      <c r="C834" s="10">
        <v>0</v>
      </c>
      <c r="D834" s="10"/>
      <c r="E834" s="65">
        <f t="shared" si="17"/>
        <v>0</v>
      </c>
    </row>
    <row r="835" spans="1:5" ht="14.25" hidden="1" customHeight="1" outlineLevel="1" x14ac:dyDescent="0.2">
      <c r="A835" s="57" t="s">
        <v>158</v>
      </c>
      <c r="B835" s="57" t="s">
        <v>157</v>
      </c>
      <c r="C835" s="56"/>
      <c r="D835" s="55"/>
      <c r="E835" s="54">
        <f t="shared" si="17"/>
        <v>0</v>
      </c>
    </row>
    <row r="836" spans="1:5" s="77" customFormat="1" ht="27.75" customHeight="1" collapsed="1" x14ac:dyDescent="0.2">
      <c r="A836" s="75">
        <v>37</v>
      </c>
      <c r="B836" s="73" t="s">
        <v>156</v>
      </c>
      <c r="C836" s="11">
        <f>C837</f>
        <v>0</v>
      </c>
      <c r="D836" s="11"/>
      <c r="E836" s="68">
        <f t="shared" si="17"/>
        <v>0</v>
      </c>
    </row>
    <row r="837" spans="1:5" s="77" customFormat="1" ht="14.25" customHeight="1" x14ac:dyDescent="0.2">
      <c r="A837" s="15">
        <v>372</v>
      </c>
      <c r="B837" s="73" t="s">
        <v>94</v>
      </c>
      <c r="C837" s="11">
        <f>C838</f>
        <v>0</v>
      </c>
      <c r="D837" s="11"/>
      <c r="E837" s="68">
        <f t="shared" si="17"/>
        <v>0</v>
      </c>
    </row>
    <row r="838" spans="1:5" ht="14.25" customHeight="1" x14ac:dyDescent="0.2">
      <c r="A838" s="72">
        <v>3721</v>
      </c>
      <c r="B838" s="29" t="s">
        <v>93</v>
      </c>
      <c r="C838" s="10">
        <v>0</v>
      </c>
      <c r="D838" s="10"/>
      <c r="E838" s="65">
        <f t="shared" si="17"/>
        <v>0</v>
      </c>
    </row>
    <row r="839" spans="1:5" ht="14.25" hidden="1" customHeight="1" outlineLevel="1" x14ac:dyDescent="0.2">
      <c r="A839" s="57" t="s">
        <v>155</v>
      </c>
      <c r="B839" s="57" t="s">
        <v>154</v>
      </c>
      <c r="C839" s="56"/>
      <c r="D839" s="55"/>
      <c r="E839" s="54">
        <f t="shared" si="17"/>
        <v>0</v>
      </c>
    </row>
    <row r="840" spans="1:5" s="77" customFormat="1" ht="14.25" customHeight="1" collapsed="1" x14ac:dyDescent="0.2">
      <c r="A840" s="15">
        <v>38</v>
      </c>
      <c r="B840" s="74" t="s">
        <v>78</v>
      </c>
      <c r="C840" s="1">
        <f>C841</f>
        <v>0</v>
      </c>
      <c r="D840" s="1"/>
      <c r="E840" s="65">
        <f t="shared" si="17"/>
        <v>0</v>
      </c>
    </row>
    <row r="841" spans="1:5" s="77" customFormat="1" ht="14.25" customHeight="1" x14ac:dyDescent="0.2">
      <c r="A841" s="15">
        <v>383</v>
      </c>
      <c r="B841" s="73" t="s">
        <v>91</v>
      </c>
      <c r="C841" s="1">
        <f>C842</f>
        <v>0</v>
      </c>
      <c r="D841" s="1"/>
      <c r="E841" s="65">
        <f t="shared" si="17"/>
        <v>0</v>
      </c>
    </row>
    <row r="842" spans="1:5" s="86" customFormat="1" ht="14.25" customHeight="1" x14ac:dyDescent="0.2">
      <c r="A842" s="72">
        <v>3831</v>
      </c>
      <c r="B842" s="29" t="s">
        <v>153</v>
      </c>
      <c r="C842" s="20">
        <v>0</v>
      </c>
      <c r="D842" s="20"/>
      <c r="E842" s="71">
        <f t="shared" si="17"/>
        <v>0</v>
      </c>
    </row>
    <row r="843" spans="1:5" s="86" customFormat="1" ht="14.25" hidden="1" customHeight="1" outlineLevel="1" x14ac:dyDescent="0.2">
      <c r="A843" s="66" t="s">
        <v>152</v>
      </c>
      <c r="B843" s="57" t="s">
        <v>151</v>
      </c>
      <c r="C843" s="56"/>
      <c r="D843" s="55"/>
      <c r="E843" s="54">
        <f t="shared" si="17"/>
        <v>0</v>
      </c>
    </row>
    <row r="844" spans="1:5" s="86" customFormat="1" ht="14.25" hidden="1" customHeight="1" outlineLevel="1" x14ac:dyDescent="0.2">
      <c r="A844" s="66" t="s">
        <v>150</v>
      </c>
      <c r="B844" s="57" t="s">
        <v>149</v>
      </c>
      <c r="C844" s="56"/>
      <c r="D844" s="55"/>
      <c r="E844" s="54">
        <f t="shared" si="17"/>
        <v>0</v>
      </c>
    </row>
    <row r="845" spans="1:5" s="86" customFormat="1" ht="14.25" hidden="1" customHeight="1" outlineLevel="1" x14ac:dyDescent="0.2">
      <c r="A845" s="66" t="s">
        <v>148</v>
      </c>
      <c r="B845" s="57" t="s">
        <v>147</v>
      </c>
      <c r="C845" s="56"/>
      <c r="D845" s="55"/>
      <c r="E845" s="54">
        <f t="shared" si="17"/>
        <v>0</v>
      </c>
    </row>
    <row r="846" spans="1:5" s="86" customFormat="1" ht="14.25" hidden="1" customHeight="1" outlineLevel="1" x14ac:dyDescent="0.2">
      <c r="A846" s="66" t="s">
        <v>146</v>
      </c>
      <c r="B846" s="57" t="s">
        <v>145</v>
      </c>
      <c r="C846" s="56"/>
      <c r="D846" s="55"/>
      <c r="E846" s="54">
        <f t="shared" si="17"/>
        <v>0</v>
      </c>
    </row>
    <row r="847" spans="1:5" s="86" customFormat="1" ht="14.25" hidden="1" customHeight="1" outlineLevel="1" x14ac:dyDescent="0.2">
      <c r="A847" s="57" t="s">
        <v>144</v>
      </c>
      <c r="B847" s="57" t="s">
        <v>143</v>
      </c>
      <c r="C847" s="56"/>
      <c r="D847" s="55"/>
      <c r="E847" s="54">
        <f t="shared" si="17"/>
        <v>0</v>
      </c>
    </row>
    <row r="848" spans="1:5" s="86" customFormat="1" ht="14.25" hidden="1" customHeight="1" outlineLevel="1" x14ac:dyDescent="0.2">
      <c r="A848" s="57" t="s">
        <v>142</v>
      </c>
      <c r="B848" s="57" t="s">
        <v>141</v>
      </c>
      <c r="C848" s="56"/>
      <c r="D848" s="55"/>
      <c r="E848" s="54">
        <f t="shared" si="17"/>
        <v>0</v>
      </c>
    </row>
    <row r="849" spans="1:5" s="86" customFormat="1" ht="14.25" hidden="1" customHeight="1" outlineLevel="1" x14ac:dyDescent="0.2">
      <c r="A849" s="66" t="s">
        <v>140</v>
      </c>
      <c r="B849" s="57" t="s">
        <v>139</v>
      </c>
      <c r="C849" s="56"/>
      <c r="D849" s="55"/>
      <c r="E849" s="54">
        <f t="shared" si="17"/>
        <v>0</v>
      </c>
    </row>
    <row r="850" spans="1:5" s="86" customFormat="1" ht="14.25" hidden="1" customHeight="1" outlineLevel="1" x14ac:dyDescent="0.2">
      <c r="A850" s="66" t="s">
        <v>456</v>
      </c>
      <c r="B850" s="57" t="s">
        <v>455</v>
      </c>
      <c r="C850" s="56"/>
      <c r="D850" s="55"/>
      <c r="E850" s="54">
        <f t="shared" si="17"/>
        <v>0</v>
      </c>
    </row>
    <row r="851" spans="1:5" s="86" customFormat="1" ht="14.25" hidden="1" customHeight="1" outlineLevel="1" x14ac:dyDescent="0.2">
      <c r="A851" s="66" t="s">
        <v>454</v>
      </c>
      <c r="B851" s="57" t="s">
        <v>453</v>
      </c>
      <c r="C851" s="56"/>
      <c r="D851" s="55"/>
      <c r="E851" s="54">
        <f t="shared" si="17"/>
        <v>0</v>
      </c>
    </row>
    <row r="852" spans="1:5" s="86" customFormat="1" ht="14.25" hidden="1" customHeight="1" outlineLevel="1" x14ac:dyDescent="0.2">
      <c r="A852" s="57" t="s">
        <v>138</v>
      </c>
      <c r="B852" s="57" t="s">
        <v>137</v>
      </c>
      <c r="C852" s="56"/>
      <c r="D852" s="55"/>
      <c r="E852" s="54">
        <f t="shared" si="17"/>
        <v>0</v>
      </c>
    </row>
    <row r="853" spans="1:5" s="86" customFormat="1" ht="14.25" hidden="1" customHeight="1" outlineLevel="1" x14ac:dyDescent="0.2">
      <c r="A853" s="57" t="s">
        <v>136</v>
      </c>
      <c r="B853" s="57" t="s">
        <v>135</v>
      </c>
      <c r="C853" s="56"/>
      <c r="D853" s="55"/>
      <c r="E853" s="54">
        <f t="shared" si="17"/>
        <v>0</v>
      </c>
    </row>
    <row r="854" spans="1:5" s="86" customFormat="1" ht="14.25" hidden="1" customHeight="1" outlineLevel="1" x14ac:dyDescent="0.2">
      <c r="A854" s="57" t="s">
        <v>134</v>
      </c>
      <c r="B854" s="57" t="s">
        <v>133</v>
      </c>
      <c r="C854" s="56"/>
      <c r="D854" s="55"/>
      <c r="E854" s="54">
        <f t="shared" si="17"/>
        <v>0</v>
      </c>
    </row>
    <row r="855" spans="1:5" s="86" customFormat="1" ht="14.25" hidden="1" customHeight="1" outlineLevel="1" x14ac:dyDescent="0.2">
      <c r="A855" s="57" t="s">
        <v>132</v>
      </c>
      <c r="B855" s="57" t="s">
        <v>131</v>
      </c>
      <c r="C855" s="56"/>
      <c r="D855" s="55"/>
      <c r="E855" s="54">
        <f t="shared" si="17"/>
        <v>0</v>
      </c>
    </row>
    <row r="856" spans="1:5" ht="14.25" customHeight="1" collapsed="1" x14ac:dyDescent="0.2">
      <c r="A856" s="69" t="s">
        <v>130</v>
      </c>
      <c r="B856" s="69" t="s">
        <v>129</v>
      </c>
      <c r="C856" s="11">
        <f>C857</f>
        <v>0</v>
      </c>
      <c r="D856" s="11"/>
      <c r="E856" s="68">
        <f t="shared" si="17"/>
        <v>0</v>
      </c>
    </row>
    <row r="857" spans="1:5" ht="14.25" customHeight="1" x14ac:dyDescent="0.2">
      <c r="A857" s="69">
        <v>4</v>
      </c>
      <c r="B857" s="17" t="s">
        <v>75</v>
      </c>
      <c r="C857" s="11">
        <f>C858</f>
        <v>0</v>
      </c>
      <c r="D857" s="11"/>
      <c r="E857" s="68">
        <f t="shared" si="17"/>
        <v>0</v>
      </c>
    </row>
    <row r="858" spans="1:5" ht="14.25" customHeight="1" x14ac:dyDescent="0.2">
      <c r="A858" s="69">
        <v>42</v>
      </c>
      <c r="B858" s="70" t="s">
        <v>13</v>
      </c>
      <c r="C858" s="11">
        <f>C859</f>
        <v>0</v>
      </c>
      <c r="D858" s="11"/>
      <c r="E858" s="68">
        <f t="shared" si="17"/>
        <v>0</v>
      </c>
    </row>
    <row r="859" spans="1:5" s="77" customFormat="1" ht="14.25" customHeight="1" x14ac:dyDescent="0.2">
      <c r="A859" s="69">
        <v>422</v>
      </c>
      <c r="B859" s="16" t="s">
        <v>18</v>
      </c>
      <c r="C859" s="11">
        <f>C860+C862+C864</f>
        <v>0</v>
      </c>
      <c r="D859" s="11"/>
      <c r="E859" s="68">
        <f t="shared" si="17"/>
        <v>0</v>
      </c>
    </row>
    <row r="860" spans="1:5" ht="14.25" customHeight="1" x14ac:dyDescent="0.2">
      <c r="A860" s="50" t="s">
        <v>14</v>
      </c>
      <c r="B860" s="4" t="s">
        <v>15</v>
      </c>
      <c r="C860" s="20">
        <v>0</v>
      </c>
      <c r="D860" s="20"/>
      <c r="E860" s="65">
        <f t="shared" si="17"/>
        <v>0</v>
      </c>
    </row>
    <row r="861" spans="1:5" ht="14.25" hidden="1" customHeight="1" outlineLevel="1" x14ac:dyDescent="0.2">
      <c r="A861" s="57" t="s">
        <v>128</v>
      </c>
      <c r="B861" s="57" t="s">
        <v>15</v>
      </c>
      <c r="C861" s="56"/>
      <c r="D861" s="55"/>
      <c r="E861" s="54">
        <f t="shared" si="17"/>
        <v>0</v>
      </c>
    </row>
    <row r="862" spans="1:5" ht="14.25" customHeight="1" collapsed="1" x14ac:dyDescent="0.2">
      <c r="A862" s="67" t="s">
        <v>16</v>
      </c>
      <c r="B862" s="67" t="s">
        <v>17</v>
      </c>
      <c r="C862" s="10">
        <v>0</v>
      </c>
      <c r="D862" s="10"/>
      <c r="E862" s="65">
        <f t="shared" si="17"/>
        <v>0</v>
      </c>
    </row>
    <row r="863" spans="1:5" ht="14.25" hidden="1" customHeight="1" outlineLevel="1" x14ac:dyDescent="0.2">
      <c r="A863" s="66" t="s">
        <v>127</v>
      </c>
      <c r="B863" s="57" t="s">
        <v>17</v>
      </c>
      <c r="C863" s="56"/>
      <c r="D863" s="55"/>
      <c r="E863" s="54">
        <f t="shared" si="17"/>
        <v>0</v>
      </c>
    </row>
    <row r="864" spans="1:5" ht="14.25" customHeight="1" collapsed="1" x14ac:dyDescent="0.2">
      <c r="A864" s="25">
        <v>4223</v>
      </c>
      <c r="B864" s="28" t="s">
        <v>43</v>
      </c>
      <c r="C864" s="10">
        <v>0</v>
      </c>
      <c r="D864" s="10"/>
      <c r="E864" s="65">
        <f t="shared" si="17"/>
        <v>0</v>
      </c>
    </row>
    <row r="865" spans="1:5" ht="14.25" hidden="1" customHeight="1" outlineLevel="1" x14ac:dyDescent="0.2">
      <c r="A865" s="57" t="s">
        <v>126</v>
      </c>
      <c r="B865" s="57" t="s">
        <v>43</v>
      </c>
      <c r="C865" s="56"/>
      <c r="D865" s="55"/>
      <c r="E865" s="54">
        <f t="shared" si="17"/>
        <v>0</v>
      </c>
    </row>
    <row r="866" spans="1:5" ht="14.25" customHeight="1" collapsed="1" x14ac:dyDescent="0.2">
      <c r="A866" s="69" t="s">
        <v>125</v>
      </c>
      <c r="B866" s="69" t="s">
        <v>124</v>
      </c>
      <c r="C866" s="11">
        <f>C867</f>
        <v>0</v>
      </c>
      <c r="D866" s="11"/>
      <c r="E866" s="68">
        <f t="shared" si="17"/>
        <v>0</v>
      </c>
    </row>
    <row r="867" spans="1:5" ht="14.25" customHeight="1" x14ac:dyDescent="0.2">
      <c r="A867" s="69">
        <v>4</v>
      </c>
      <c r="B867" s="17" t="s">
        <v>75</v>
      </c>
      <c r="C867" s="11">
        <f>C868+C872</f>
        <v>0</v>
      </c>
      <c r="D867" s="11"/>
      <c r="E867" s="68">
        <f t="shared" si="17"/>
        <v>0</v>
      </c>
    </row>
    <row r="868" spans="1:5" ht="14.25" customHeight="1" x14ac:dyDescent="0.2">
      <c r="A868" s="69">
        <v>41</v>
      </c>
      <c r="B868" s="17" t="s">
        <v>98</v>
      </c>
      <c r="C868" s="11">
        <f>C869</f>
        <v>0</v>
      </c>
      <c r="D868" s="11"/>
      <c r="E868" s="68">
        <f t="shared" si="17"/>
        <v>0</v>
      </c>
    </row>
    <row r="869" spans="1:5" ht="14.25" customHeight="1" x14ac:dyDescent="0.2">
      <c r="A869" s="69">
        <v>412</v>
      </c>
      <c r="B869" s="17" t="s">
        <v>99</v>
      </c>
      <c r="C869" s="11">
        <f>C870</f>
        <v>0</v>
      </c>
      <c r="D869" s="11"/>
      <c r="E869" s="68">
        <f t="shared" si="17"/>
        <v>0</v>
      </c>
    </row>
    <row r="870" spans="1:5" s="86" customFormat="1" ht="14.25" customHeight="1" x14ac:dyDescent="0.2">
      <c r="A870" s="25">
        <v>4123</v>
      </c>
      <c r="B870" s="87" t="s">
        <v>97</v>
      </c>
      <c r="C870" s="10">
        <v>0</v>
      </c>
      <c r="D870" s="10"/>
      <c r="E870" s="68">
        <f t="shared" si="17"/>
        <v>0</v>
      </c>
    </row>
    <row r="871" spans="1:5" s="86" customFormat="1" ht="14.25" hidden="1" customHeight="1" outlineLevel="1" x14ac:dyDescent="0.2">
      <c r="A871" s="57" t="s">
        <v>123</v>
      </c>
      <c r="B871" s="57" t="s">
        <v>97</v>
      </c>
      <c r="C871" s="56"/>
      <c r="D871" s="55"/>
      <c r="E871" s="54">
        <f t="shared" si="17"/>
        <v>0</v>
      </c>
    </row>
    <row r="872" spans="1:5" ht="14.25" customHeight="1" collapsed="1" x14ac:dyDescent="0.2">
      <c r="A872" s="69">
        <v>42</v>
      </c>
      <c r="B872" s="70" t="s">
        <v>13</v>
      </c>
      <c r="C872" s="11">
        <f>C873</f>
        <v>0</v>
      </c>
      <c r="D872" s="11"/>
      <c r="E872" s="68">
        <f t="shared" si="17"/>
        <v>0</v>
      </c>
    </row>
    <row r="873" spans="1:5" s="77" customFormat="1" ht="14.25" customHeight="1" x14ac:dyDescent="0.2">
      <c r="A873" s="69">
        <v>426</v>
      </c>
      <c r="B873" s="31" t="s">
        <v>20</v>
      </c>
      <c r="C873" s="11">
        <f>C874</f>
        <v>0</v>
      </c>
      <c r="D873" s="11"/>
      <c r="E873" s="68">
        <f t="shared" si="17"/>
        <v>0</v>
      </c>
    </row>
    <row r="874" spans="1:5" ht="14.25" customHeight="1" x14ac:dyDescent="0.2">
      <c r="A874" s="67" t="s">
        <v>122</v>
      </c>
      <c r="B874" s="80" t="s">
        <v>0</v>
      </c>
      <c r="C874" s="20">
        <v>0</v>
      </c>
      <c r="D874" s="20"/>
      <c r="E874" s="65">
        <f t="shared" si="17"/>
        <v>0</v>
      </c>
    </row>
    <row r="875" spans="1:5" ht="14.25" hidden="1" customHeight="1" outlineLevel="1" x14ac:dyDescent="0.2">
      <c r="A875" s="57" t="s">
        <v>121</v>
      </c>
      <c r="B875" s="57" t="s">
        <v>120</v>
      </c>
      <c r="C875" s="56"/>
      <c r="D875" s="55"/>
      <c r="E875" s="54">
        <f t="shared" si="17"/>
        <v>0</v>
      </c>
    </row>
    <row r="876" spans="1:5" ht="14.25" customHeight="1" collapsed="1" x14ac:dyDescent="0.2">
      <c r="A876" s="67"/>
      <c r="B876" s="67"/>
      <c r="C876" s="20"/>
      <c r="D876" s="20"/>
      <c r="E876" s="65">
        <f t="shared" si="17"/>
        <v>0</v>
      </c>
    </row>
    <row r="877" spans="1:5" ht="14.25" customHeight="1" x14ac:dyDescent="0.2">
      <c r="A877" s="69" t="s">
        <v>452</v>
      </c>
      <c r="B877" s="74" t="s">
        <v>451</v>
      </c>
      <c r="C877" s="11">
        <f>SUM(C878)</f>
        <v>0</v>
      </c>
      <c r="D877" s="11"/>
      <c r="E877" s="65">
        <f t="shared" si="17"/>
        <v>0</v>
      </c>
    </row>
    <row r="878" spans="1:5" ht="14.25" customHeight="1" x14ac:dyDescent="0.2">
      <c r="A878" s="69">
        <v>4</v>
      </c>
      <c r="B878" s="17" t="s">
        <v>75</v>
      </c>
      <c r="C878" s="11">
        <f>SUM(C879)</f>
        <v>0</v>
      </c>
      <c r="D878" s="11"/>
      <c r="E878" s="65">
        <f t="shared" si="17"/>
        <v>0</v>
      </c>
    </row>
    <row r="879" spans="1:5" ht="14.25" customHeight="1" x14ac:dyDescent="0.2">
      <c r="A879" s="69">
        <v>42</v>
      </c>
      <c r="B879" s="70" t="s">
        <v>13</v>
      </c>
      <c r="C879" s="11">
        <f>SUM(C880)</f>
        <v>0</v>
      </c>
      <c r="D879" s="11"/>
      <c r="E879" s="65">
        <f t="shared" ref="E879:E942" si="18">IF(ISERROR(D879/C879*100),0,D879/C879*100)</f>
        <v>0</v>
      </c>
    </row>
    <row r="880" spans="1:5" s="77" customFormat="1" ht="14.25" customHeight="1" x14ac:dyDescent="0.2">
      <c r="A880" s="69">
        <v>423</v>
      </c>
      <c r="B880" s="31" t="s">
        <v>19</v>
      </c>
      <c r="C880" s="11">
        <f>SUM(C881)</f>
        <v>0</v>
      </c>
      <c r="D880" s="11"/>
      <c r="E880" s="65">
        <f t="shared" si="18"/>
        <v>0</v>
      </c>
    </row>
    <row r="881" spans="1:5" ht="14.25" customHeight="1" x14ac:dyDescent="0.2">
      <c r="A881" s="79" t="s">
        <v>450</v>
      </c>
      <c r="B881" s="67" t="s">
        <v>449</v>
      </c>
      <c r="C881" s="10">
        <v>0</v>
      </c>
      <c r="D881" s="10"/>
      <c r="E881" s="65">
        <f t="shared" si="18"/>
        <v>0</v>
      </c>
    </row>
    <row r="882" spans="1:5" ht="14.25" customHeight="1" x14ac:dyDescent="0.2">
      <c r="A882" s="79"/>
      <c r="B882" s="67"/>
      <c r="D882" s="10"/>
      <c r="E882" s="65">
        <f t="shared" si="18"/>
        <v>0</v>
      </c>
    </row>
    <row r="883" spans="1:5" s="77" customFormat="1" ht="22.5" customHeight="1" x14ac:dyDescent="0.25">
      <c r="A883" s="85"/>
      <c r="B883" s="84" t="s">
        <v>92</v>
      </c>
      <c r="C883" s="1">
        <f>C884</f>
        <v>334254.74900000001</v>
      </c>
      <c r="D883" s="1"/>
      <c r="E883" s="68">
        <f t="shared" si="18"/>
        <v>0</v>
      </c>
    </row>
    <row r="884" spans="1:5" s="77" customFormat="1" ht="14.25" customHeight="1" x14ac:dyDescent="0.2">
      <c r="A884" s="15">
        <v>103</v>
      </c>
      <c r="B884" s="14" t="s">
        <v>448</v>
      </c>
      <c r="C884" s="11">
        <f>C886+C1104+C1094</f>
        <v>334254.74900000001</v>
      </c>
      <c r="D884" s="11"/>
      <c r="E884" s="68">
        <f t="shared" si="18"/>
        <v>0</v>
      </c>
    </row>
    <row r="885" spans="1:5" ht="14.25" customHeight="1" x14ac:dyDescent="0.2">
      <c r="A885" s="25"/>
      <c r="B885" s="25"/>
      <c r="D885" s="10"/>
      <c r="E885" s="68">
        <f t="shared" si="18"/>
        <v>0</v>
      </c>
    </row>
    <row r="886" spans="1:5" s="77" customFormat="1" ht="14.25" customHeight="1" x14ac:dyDescent="0.2">
      <c r="A886" s="76" t="s">
        <v>447</v>
      </c>
      <c r="B886" s="5" t="s">
        <v>446</v>
      </c>
      <c r="C886" s="1">
        <f>C887</f>
        <v>329379.74900000001</v>
      </c>
      <c r="D886" s="1"/>
      <c r="E886" s="68">
        <f t="shared" si="18"/>
        <v>0</v>
      </c>
    </row>
    <row r="887" spans="1:5" ht="14.25" customHeight="1" x14ac:dyDescent="0.2">
      <c r="A887" s="76">
        <v>3</v>
      </c>
      <c r="B887" s="83" t="s">
        <v>68</v>
      </c>
      <c r="C887" s="11">
        <f>C888+C940+C1060+C1076+C1080</f>
        <v>329379.74900000001</v>
      </c>
      <c r="D887" s="11"/>
      <c r="E887" s="68">
        <f t="shared" si="18"/>
        <v>0</v>
      </c>
    </row>
    <row r="888" spans="1:5" ht="14.25" customHeight="1" x14ac:dyDescent="0.2">
      <c r="A888" s="76">
        <v>31</v>
      </c>
      <c r="B888" s="69" t="s">
        <v>44</v>
      </c>
      <c r="C888" s="82">
        <f>C889+C910+C929</f>
        <v>238779.01200000002</v>
      </c>
      <c r="D888" s="82"/>
      <c r="E888" s="68">
        <f t="shared" si="18"/>
        <v>0</v>
      </c>
    </row>
    <row r="889" spans="1:5" s="77" customFormat="1" ht="14.25" customHeight="1" x14ac:dyDescent="0.2">
      <c r="A889" s="76">
        <v>311</v>
      </c>
      <c r="B889" s="69" t="s">
        <v>445</v>
      </c>
      <c r="C889" s="1">
        <f>C890</f>
        <v>191447.11200000002</v>
      </c>
      <c r="D889" s="1"/>
      <c r="E889" s="68">
        <f t="shared" si="18"/>
        <v>0</v>
      </c>
    </row>
    <row r="890" spans="1:5" ht="14.25" customHeight="1" x14ac:dyDescent="0.2">
      <c r="A890" s="25">
        <v>3111</v>
      </c>
      <c r="B890" s="25" t="s">
        <v>45</v>
      </c>
      <c r="C890" s="10">
        <v>191447.11200000002</v>
      </c>
      <c r="D890" s="20"/>
      <c r="E890" s="65">
        <f t="shared" si="18"/>
        <v>0</v>
      </c>
    </row>
    <row r="891" spans="1:5" ht="14.25" hidden="1" customHeight="1" outlineLevel="1" x14ac:dyDescent="0.2">
      <c r="A891" s="57" t="s">
        <v>444</v>
      </c>
      <c r="B891" s="57" t="s">
        <v>443</v>
      </c>
      <c r="C891" s="56"/>
      <c r="D891" s="55"/>
      <c r="E891" s="54">
        <f t="shared" si="18"/>
        <v>0</v>
      </c>
    </row>
    <row r="892" spans="1:5" ht="14.25" hidden="1" customHeight="1" outlineLevel="1" x14ac:dyDescent="0.2">
      <c r="A892" s="57" t="s">
        <v>442</v>
      </c>
      <c r="B892" s="57" t="s">
        <v>441</v>
      </c>
      <c r="C892" s="56"/>
      <c r="D892" s="55"/>
      <c r="E892" s="54">
        <f t="shared" si="18"/>
        <v>0</v>
      </c>
    </row>
    <row r="893" spans="1:5" ht="14.25" hidden="1" customHeight="1" outlineLevel="1" x14ac:dyDescent="0.2">
      <c r="A893" s="57" t="s">
        <v>440</v>
      </c>
      <c r="B893" s="57" t="s">
        <v>439</v>
      </c>
      <c r="C893" s="56"/>
      <c r="D893" s="55"/>
      <c r="E893" s="54">
        <f t="shared" si="18"/>
        <v>0</v>
      </c>
    </row>
    <row r="894" spans="1:5" ht="14.25" hidden="1" customHeight="1" outlineLevel="1" x14ac:dyDescent="0.2">
      <c r="A894" s="57" t="s">
        <v>438</v>
      </c>
      <c r="B894" s="57" t="s">
        <v>437</v>
      </c>
      <c r="C894" s="56"/>
      <c r="D894" s="55"/>
      <c r="E894" s="54">
        <f t="shared" si="18"/>
        <v>0</v>
      </c>
    </row>
    <row r="895" spans="1:5" ht="14.25" hidden="1" customHeight="1" outlineLevel="1" x14ac:dyDescent="0.2">
      <c r="A895" s="57" t="s">
        <v>436</v>
      </c>
      <c r="B895" s="57" t="s">
        <v>435</v>
      </c>
      <c r="C895" s="56"/>
      <c r="D895" s="55"/>
      <c r="E895" s="54">
        <f t="shared" si="18"/>
        <v>0</v>
      </c>
    </row>
    <row r="896" spans="1:5" ht="14.25" hidden="1" customHeight="1" outlineLevel="1" x14ac:dyDescent="0.2">
      <c r="A896" s="57" t="s">
        <v>434</v>
      </c>
      <c r="B896" s="57" t="s">
        <v>433</v>
      </c>
      <c r="C896" s="56"/>
      <c r="D896" s="55"/>
      <c r="E896" s="54">
        <f t="shared" si="18"/>
        <v>0</v>
      </c>
    </row>
    <row r="897" spans="1:5" ht="14.25" hidden="1" customHeight="1" outlineLevel="1" x14ac:dyDescent="0.2">
      <c r="A897" s="57" t="s">
        <v>432</v>
      </c>
      <c r="B897" s="57" t="s">
        <v>431</v>
      </c>
      <c r="C897" s="56"/>
      <c r="D897" s="55"/>
      <c r="E897" s="54">
        <f t="shared" si="18"/>
        <v>0</v>
      </c>
    </row>
    <row r="898" spans="1:5" ht="14.25" hidden="1" customHeight="1" outlineLevel="1" x14ac:dyDescent="0.2">
      <c r="A898" s="57" t="s">
        <v>430</v>
      </c>
      <c r="B898" s="57" t="s">
        <v>429</v>
      </c>
      <c r="C898" s="56"/>
      <c r="D898" s="55"/>
      <c r="E898" s="54">
        <f t="shared" si="18"/>
        <v>0</v>
      </c>
    </row>
    <row r="899" spans="1:5" ht="14.25" hidden="1" customHeight="1" outlineLevel="1" x14ac:dyDescent="0.2">
      <c r="A899" s="57" t="s">
        <v>428</v>
      </c>
      <c r="B899" s="57" t="s">
        <v>427</v>
      </c>
      <c r="C899" s="56"/>
      <c r="D899" s="55"/>
      <c r="E899" s="54">
        <f t="shared" si="18"/>
        <v>0</v>
      </c>
    </row>
    <row r="900" spans="1:5" ht="14.25" hidden="1" customHeight="1" outlineLevel="1" x14ac:dyDescent="0.2">
      <c r="A900" s="57" t="s">
        <v>426</v>
      </c>
      <c r="B900" s="57" t="s">
        <v>425</v>
      </c>
      <c r="C900" s="56"/>
      <c r="D900" s="55"/>
      <c r="E900" s="54">
        <f t="shared" si="18"/>
        <v>0</v>
      </c>
    </row>
    <row r="901" spans="1:5" ht="14.25" hidden="1" customHeight="1" outlineLevel="1" x14ac:dyDescent="0.2">
      <c r="A901" s="57" t="s">
        <v>424</v>
      </c>
      <c r="B901" s="57" t="s">
        <v>423</v>
      </c>
      <c r="C901" s="56"/>
      <c r="D901" s="55"/>
      <c r="E901" s="54">
        <f t="shared" si="18"/>
        <v>0</v>
      </c>
    </row>
    <row r="902" spans="1:5" ht="14.25" hidden="1" customHeight="1" outlineLevel="1" x14ac:dyDescent="0.2">
      <c r="A902" s="57" t="s">
        <v>422</v>
      </c>
      <c r="B902" s="57" t="s">
        <v>421</v>
      </c>
      <c r="C902" s="56"/>
      <c r="D902" s="55"/>
      <c r="E902" s="54">
        <f t="shared" si="18"/>
        <v>0</v>
      </c>
    </row>
    <row r="903" spans="1:5" ht="14.25" hidden="1" customHeight="1" outlineLevel="1" x14ac:dyDescent="0.2">
      <c r="A903" s="57" t="s">
        <v>420</v>
      </c>
      <c r="B903" s="57" t="s">
        <v>419</v>
      </c>
      <c r="C903" s="56"/>
      <c r="D903" s="55"/>
      <c r="E903" s="54">
        <f t="shared" si="18"/>
        <v>0</v>
      </c>
    </row>
    <row r="904" spans="1:5" ht="14.25" hidden="1" customHeight="1" outlineLevel="1" x14ac:dyDescent="0.2">
      <c r="A904" s="57" t="s">
        <v>418</v>
      </c>
      <c r="B904" s="57" t="s">
        <v>417</v>
      </c>
      <c r="C904" s="56"/>
      <c r="D904" s="55"/>
      <c r="E904" s="54">
        <f t="shared" si="18"/>
        <v>0</v>
      </c>
    </row>
    <row r="905" spans="1:5" ht="14.25" hidden="1" customHeight="1" outlineLevel="1" x14ac:dyDescent="0.2">
      <c r="A905" s="57" t="s">
        <v>416</v>
      </c>
      <c r="B905" s="57" t="s">
        <v>415</v>
      </c>
      <c r="C905" s="56"/>
      <c r="D905" s="55"/>
      <c r="E905" s="54">
        <f t="shared" si="18"/>
        <v>0</v>
      </c>
    </row>
    <row r="906" spans="1:5" ht="14.25" hidden="1" customHeight="1" outlineLevel="1" x14ac:dyDescent="0.2">
      <c r="A906" s="57" t="s">
        <v>414</v>
      </c>
      <c r="B906" s="57" t="s">
        <v>413</v>
      </c>
      <c r="C906" s="56"/>
      <c r="D906" s="55"/>
      <c r="E906" s="54">
        <f t="shared" si="18"/>
        <v>0</v>
      </c>
    </row>
    <row r="907" spans="1:5" ht="14.25" hidden="1" customHeight="1" outlineLevel="1" x14ac:dyDescent="0.2">
      <c r="A907" s="57" t="s">
        <v>412</v>
      </c>
      <c r="B907" s="57" t="s">
        <v>411</v>
      </c>
      <c r="C907" s="56"/>
      <c r="D907" s="55"/>
      <c r="E907" s="54">
        <f t="shared" si="18"/>
        <v>0</v>
      </c>
    </row>
    <row r="908" spans="1:5" ht="14.25" hidden="1" customHeight="1" outlineLevel="1" x14ac:dyDescent="0.2">
      <c r="A908" s="57" t="s">
        <v>410</v>
      </c>
      <c r="B908" s="57" t="s">
        <v>409</v>
      </c>
      <c r="C908" s="56"/>
      <c r="D908" s="55"/>
      <c r="E908" s="54">
        <f t="shared" si="18"/>
        <v>0</v>
      </c>
    </row>
    <row r="909" spans="1:5" ht="14.25" hidden="1" customHeight="1" outlineLevel="1" x14ac:dyDescent="0.2">
      <c r="A909" s="57" t="s">
        <v>408</v>
      </c>
      <c r="B909" s="57" t="s">
        <v>407</v>
      </c>
      <c r="C909" s="56"/>
      <c r="D909" s="55"/>
      <c r="E909" s="54">
        <f t="shared" si="18"/>
        <v>0</v>
      </c>
    </row>
    <row r="910" spans="1:5" ht="14.25" customHeight="1" collapsed="1" x14ac:dyDescent="0.2">
      <c r="A910" s="69">
        <v>312</v>
      </c>
      <c r="B910" s="69" t="s">
        <v>46</v>
      </c>
      <c r="C910" s="19">
        <f>C911</f>
        <v>9018.9000000000015</v>
      </c>
      <c r="D910" s="19"/>
      <c r="E910" s="68">
        <f t="shared" si="18"/>
        <v>0</v>
      </c>
    </row>
    <row r="911" spans="1:5" ht="14.25" customHeight="1" x14ac:dyDescent="0.2">
      <c r="A911" s="25">
        <v>3121</v>
      </c>
      <c r="B911" s="25" t="s">
        <v>46</v>
      </c>
      <c r="C911" s="10">
        <v>9018.9000000000015</v>
      </c>
      <c r="D911" s="20"/>
      <c r="E911" s="65">
        <f t="shared" si="18"/>
        <v>0</v>
      </c>
    </row>
    <row r="912" spans="1:5" ht="14.25" hidden="1" customHeight="1" outlineLevel="1" x14ac:dyDescent="0.2">
      <c r="A912" s="66" t="s">
        <v>406</v>
      </c>
      <c r="B912" s="57" t="s">
        <v>397</v>
      </c>
      <c r="C912" s="56"/>
      <c r="D912" s="55"/>
      <c r="E912" s="54">
        <f t="shared" si="18"/>
        <v>0</v>
      </c>
    </row>
    <row r="913" spans="1:5" ht="14.25" hidden="1" customHeight="1" outlineLevel="1" x14ac:dyDescent="0.2">
      <c r="A913" s="66" t="s">
        <v>405</v>
      </c>
      <c r="B913" s="57" t="s">
        <v>393</v>
      </c>
      <c r="C913" s="56"/>
      <c r="D913" s="55"/>
      <c r="E913" s="54">
        <f t="shared" si="18"/>
        <v>0</v>
      </c>
    </row>
    <row r="914" spans="1:5" ht="14.25" hidden="1" customHeight="1" outlineLevel="1" x14ac:dyDescent="0.2">
      <c r="A914" s="57" t="s">
        <v>404</v>
      </c>
      <c r="B914" s="57" t="s">
        <v>403</v>
      </c>
      <c r="C914" s="56"/>
      <c r="D914" s="55"/>
      <c r="E914" s="54">
        <f t="shared" si="18"/>
        <v>0</v>
      </c>
    </row>
    <row r="915" spans="1:5" ht="14.25" hidden="1" customHeight="1" outlineLevel="1" x14ac:dyDescent="0.2">
      <c r="A915" s="66" t="s">
        <v>402</v>
      </c>
      <c r="B915" s="57" t="s">
        <v>401</v>
      </c>
      <c r="C915" s="56"/>
      <c r="D915" s="55"/>
      <c r="E915" s="54">
        <f t="shared" si="18"/>
        <v>0</v>
      </c>
    </row>
    <row r="916" spans="1:5" ht="14.25" hidden="1" customHeight="1" outlineLevel="1" x14ac:dyDescent="0.2">
      <c r="A916" s="66" t="s">
        <v>400</v>
      </c>
      <c r="B916" s="57" t="s">
        <v>399</v>
      </c>
      <c r="C916" s="56"/>
      <c r="D916" s="55"/>
      <c r="E916" s="54">
        <f t="shared" si="18"/>
        <v>0</v>
      </c>
    </row>
    <row r="917" spans="1:5" ht="14.25" hidden="1" customHeight="1" outlineLevel="1" x14ac:dyDescent="0.2">
      <c r="A917" s="66" t="s">
        <v>398</v>
      </c>
      <c r="B917" s="57" t="s">
        <v>397</v>
      </c>
      <c r="C917" s="56"/>
      <c r="D917" s="55"/>
      <c r="E917" s="54">
        <f t="shared" si="18"/>
        <v>0</v>
      </c>
    </row>
    <row r="918" spans="1:5" ht="14.25" hidden="1" customHeight="1" outlineLevel="1" x14ac:dyDescent="0.2">
      <c r="A918" s="66" t="s">
        <v>396</v>
      </c>
      <c r="B918" s="57" t="s">
        <v>395</v>
      </c>
      <c r="C918" s="56"/>
      <c r="D918" s="55"/>
      <c r="E918" s="54">
        <f t="shared" si="18"/>
        <v>0</v>
      </c>
    </row>
    <row r="919" spans="1:5" ht="14.25" hidden="1" customHeight="1" outlineLevel="1" x14ac:dyDescent="0.2">
      <c r="A919" s="57" t="s">
        <v>394</v>
      </c>
      <c r="B919" s="57" t="s">
        <v>393</v>
      </c>
      <c r="C919" s="56"/>
      <c r="D919" s="55"/>
      <c r="E919" s="54">
        <f t="shared" si="18"/>
        <v>0</v>
      </c>
    </row>
    <row r="920" spans="1:5" ht="14.25" hidden="1" customHeight="1" outlineLevel="1" x14ac:dyDescent="0.2">
      <c r="A920" s="57" t="s">
        <v>392</v>
      </c>
      <c r="B920" s="57" t="s">
        <v>391</v>
      </c>
      <c r="C920" s="56"/>
      <c r="D920" s="55"/>
      <c r="E920" s="54">
        <f t="shared" si="18"/>
        <v>0</v>
      </c>
    </row>
    <row r="921" spans="1:5" ht="14.25" hidden="1" customHeight="1" outlineLevel="1" x14ac:dyDescent="0.2">
      <c r="A921" s="57" t="s">
        <v>390</v>
      </c>
      <c r="B921" s="57" t="s">
        <v>389</v>
      </c>
      <c r="C921" s="56"/>
      <c r="D921" s="55"/>
      <c r="E921" s="54">
        <f t="shared" si="18"/>
        <v>0</v>
      </c>
    </row>
    <row r="922" spans="1:5" ht="14.25" hidden="1" customHeight="1" outlineLevel="1" x14ac:dyDescent="0.2">
      <c r="A922" s="57" t="s">
        <v>388</v>
      </c>
      <c r="B922" s="57" t="s">
        <v>387</v>
      </c>
      <c r="C922" s="56"/>
      <c r="D922" s="55"/>
      <c r="E922" s="54">
        <f t="shared" si="18"/>
        <v>0</v>
      </c>
    </row>
    <row r="923" spans="1:5" ht="14.25" hidden="1" customHeight="1" outlineLevel="1" x14ac:dyDescent="0.2">
      <c r="A923" s="57" t="s">
        <v>386</v>
      </c>
      <c r="B923" s="57" t="s">
        <v>385</v>
      </c>
      <c r="C923" s="56"/>
      <c r="D923" s="55"/>
      <c r="E923" s="54">
        <f t="shared" si="18"/>
        <v>0</v>
      </c>
    </row>
    <row r="924" spans="1:5" ht="14.25" hidden="1" customHeight="1" outlineLevel="1" x14ac:dyDescent="0.2">
      <c r="A924" s="57" t="s">
        <v>384</v>
      </c>
      <c r="B924" s="57" t="s">
        <v>383</v>
      </c>
      <c r="C924" s="56"/>
      <c r="D924" s="55"/>
      <c r="E924" s="54">
        <f t="shared" si="18"/>
        <v>0</v>
      </c>
    </row>
    <row r="925" spans="1:5" ht="14.25" hidden="1" customHeight="1" outlineLevel="1" x14ac:dyDescent="0.2">
      <c r="A925" s="57" t="s">
        <v>382</v>
      </c>
      <c r="B925" s="57" t="s">
        <v>381</v>
      </c>
      <c r="C925" s="56"/>
      <c r="D925" s="55"/>
      <c r="E925" s="54">
        <f t="shared" si="18"/>
        <v>0</v>
      </c>
    </row>
    <row r="926" spans="1:5" ht="14.25" hidden="1" customHeight="1" outlineLevel="1" x14ac:dyDescent="0.2">
      <c r="A926" s="57" t="s">
        <v>380</v>
      </c>
      <c r="B926" s="57" t="s">
        <v>379</v>
      </c>
      <c r="C926" s="56"/>
      <c r="D926" s="55"/>
      <c r="E926" s="54">
        <f t="shared" si="18"/>
        <v>0</v>
      </c>
    </row>
    <row r="927" spans="1:5" ht="14.25" hidden="1" customHeight="1" outlineLevel="1" x14ac:dyDescent="0.2">
      <c r="A927" s="66"/>
      <c r="B927" s="57"/>
      <c r="C927" s="56"/>
      <c r="D927" s="55"/>
      <c r="E927" s="54">
        <f t="shared" si="18"/>
        <v>0</v>
      </c>
    </row>
    <row r="928" spans="1:5" ht="14.25" hidden="1" customHeight="1" outlineLevel="1" x14ac:dyDescent="0.2">
      <c r="A928" s="57"/>
      <c r="B928" s="57"/>
      <c r="C928" s="56"/>
      <c r="D928" s="55"/>
      <c r="E928" s="54">
        <f t="shared" si="18"/>
        <v>0</v>
      </c>
    </row>
    <row r="929" spans="1:5" s="77" customFormat="1" ht="14.25" customHeight="1" collapsed="1" x14ac:dyDescent="0.2">
      <c r="A929" s="69">
        <v>313</v>
      </c>
      <c r="B929" s="76" t="s">
        <v>47</v>
      </c>
      <c r="C929" s="19">
        <f>C934+C938+C930</f>
        <v>38313</v>
      </c>
      <c r="D929" s="19"/>
      <c r="E929" s="68">
        <f t="shared" si="18"/>
        <v>0</v>
      </c>
    </row>
    <row r="930" spans="1:5" s="77" customFormat="1" ht="14.25" customHeight="1" x14ac:dyDescent="0.2">
      <c r="A930" s="81">
        <v>3131</v>
      </c>
      <c r="B930" s="81" t="s">
        <v>113</v>
      </c>
      <c r="C930" s="10">
        <v>0</v>
      </c>
      <c r="D930" s="20"/>
      <c r="E930" s="65">
        <f t="shared" si="18"/>
        <v>0</v>
      </c>
    </row>
    <row r="931" spans="1:5" s="77" customFormat="1" ht="14.25" hidden="1" customHeight="1" outlineLevel="1" x14ac:dyDescent="0.2">
      <c r="A931" s="57" t="s">
        <v>378</v>
      </c>
      <c r="B931" s="57" t="s">
        <v>377</v>
      </c>
      <c r="C931" s="56"/>
      <c r="D931" s="55"/>
      <c r="E931" s="54">
        <f t="shared" si="18"/>
        <v>0</v>
      </c>
    </row>
    <row r="932" spans="1:5" s="77" customFormat="1" ht="14.25" hidden="1" customHeight="1" outlineLevel="1" x14ac:dyDescent="0.2">
      <c r="A932" s="57" t="s">
        <v>376</v>
      </c>
      <c r="B932" s="57" t="s">
        <v>375</v>
      </c>
      <c r="C932" s="56"/>
      <c r="D932" s="55"/>
      <c r="E932" s="54">
        <f t="shared" si="18"/>
        <v>0</v>
      </c>
    </row>
    <row r="933" spans="1:5" s="77" customFormat="1" ht="14.25" hidden="1" customHeight="1" outlineLevel="1" x14ac:dyDescent="0.2">
      <c r="A933" s="57" t="s">
        <v>374</v>
      </c>
      <c r="B933" s="57" t="s">
        <v>373</v>
      </c>
      <c r="C933" s="56"/>
      <c r="D933" s="55"/>
      <c r="E933" s="54">
        <f t="shared" si="18"/>
        <v>0</v>
      </c>
    </row>
    <row r="934" spans="1:5" ht="14.25" customHeight="1" collapsed="1" x14ac:dyDescent="0.2">
      <c r="A934" s="25">
        <v>3132</v>
      </c>
      <c r="B934" s="25" t="s">
        <v>82</v>
      </c>
      <c r="C934" s="10">
        <v>32571</v>
      </c>
      <c r="D934" s="20"/>
      <c r="E934" s="65">
        <f t="shared" si="18"/>
        <v>0</v>
      </c>
    </row>
    <row r="935" spans="1:5" ht="14.25" hidden="1" customHeight="1" outlineLevel="1" x14ac:dyDescent="0.2">
      <c r="A935" s="57" t="s">
        <v>372</v>
      </c>
      <c r="B935" s="57" t="s">
        <v>371</v>
      </c>
      <c r="C935" s="56"/>
      <c r="D935" s="55"/>
      <c r="E935" s="54">
        <f t="shared" si="18"/>
        <v>0</v>
      </c>
    </row>
    <row r="936" spans="1:5" ht="14.25" hidden="1" customHeight="1" outlineLevel="1" x14ac:dyDescent="0.2">
      <c r="A936" s="57" t="s">
        <v>370</v>
      </c>
      <c r="B936" s="57" t="s">
        <v>369</v>
      </c>
      <c r="C936" s="56"/>
      <c r="D936" s="55"/>
      <c r="E936" s="54">
        <f t="shared" si="18"/>
        <v>0</v>
      </c>
    </row>
    <row r="937" spans="1:5" ht="14.25" hidden="1" customHeight="1" outlineLevel="1" x14ac:dyDescent="0.2">
      <c r="A937" s="57" t="s">
        <v>368</v>
      </c>
      <c r="B937" s="57" t="s">
        <v>367</v>
      </c>
      <c r="C937" s="56"/>
      <c r="D937" s="55"/>
      <c r="E937" s="54">
        <f t="shared" si="18"/>
        <v>0</v>
      </c>
    </row>
    <row r="938" spans="1:5" ht="14.25" customHeight="1" collapsed="1" x14ac:dyDescent="0.2">
      <c r="A938" s="25">
        <v>3133</v>
      </c>
      <c r="B938" s="25" t="s">
        <v>83</v>
      </c>
      <c r="C938" s="10">
        <v>5742</v>
      </c>
      <c r="D938" s="20"/>
      <c r="E938" s="65">
        <f t="shared" si="18"/>
        <v>0</v>
      </c>
    </row>
    <row r="939" spans="1:5" ht="14.25" hidden="1" customHeight="1" outlineLevel="1" x14ac:dyDescent="0.2">
      <c r="A939" s="57" t="s">
        <v>366</v>
      </c>
      <c r="B939" s="57" t="s">
        <v>365</v>
      </c>
      <c r="C939" s="56"/>
      <c r="D939" s="55"/>
      <c r="E939" s="54">
        <f t="shared" si="18"/>
        <v>0</v>
      </c>
    </row>
    <row r="940" spans="1:5" s="77" customFormat="1" ht="14.25" customHeight="1" collapsed="1" x14ac:dyDescent="0.2">
      <c r="A940" s="69">
        <v>32</v>
      </c>
      <c r="B940" s="16" t="s">
        <v>1</v>
      </c>
      <c r="C940" s="1">
        <f>C941+C985+C1045+C964</f>
        <v>81092.077000000005</v>
      </c>
      <c r="D940" s="19"/>
      <c r="E940" s="68">
        <f t="shared" si="18"/>
        <v>0</v>
      </c>
    </row>
    <row r="941" spans="1:5" s="77" customFormat="1" ht="14.25" customHeight="1" x14ac:dyDescent="0.2">
      <c r="A941" s="69">
        <v>321</v>
      </c>
      <c r="B941" s="16" t="s">
        <v>5</v>
      </c>
      <c r="C941" s="19">
        <f>C959+C961+C942</f>
        <v>20060.103000000003</v>
      </c>
      <c r="D941" s="19"/>
      <c r="E941" s="68">
        <f t="shared" si="18"/>
        <v>0</v>
      </c>
    </row>
    <row r="942" spans="1:5" s="77" customFormat="1" ht="14.25" customHeight="1" x14ac:dyDescent="0.2">
      <c r="A942" s="25">
        <v>3211</v>
      </c>
      <c r="B942" s="28" t="s">
        <v>48</v>
      </c>
      <c r="C942" s="10">
        <v>4809.6080000000002</v>
      </c>
      <c r="D942" s="10"/>
      <c r="E942" s="65">
        <f t="shared" si="18"/>
        <v>0</v>
      </c>
    </row>
    <row r="943" spans="1:5" s="77" customFormat="1" ht="14.25" hidden="1" customHeight="1" outlineLevel="1" x14ac:dyDescent="0.2">
      <c r="A943" s="57" t="s">
        <v>364</v>
      </c>
      <c r="B943" s="57" t="s">
        <v>363</v>
      </c>
      <c r="C943" s="56"/>
      <c r="D943" s="55"/>
      <c r="E943" s="54">
        <f t="shared" ref="E943:E1006" si="19">IF(ISERROR(D943/C943*100),0,D943/C943*100)</f>
        <v>0</v>
      </c>
    </row>
    <row r="944" spans="1:5" s="77" customFormat="1" ht="14.25" hidden="1" customHeight="1" outlineLevel="1" x14ac:dyDescent="0.2">
      <c r="A944" s="57" t="s">
        <v>362</v>
      </c>
      <c r="B944" s="57" t="s">
        <v>361</v>
      </c>
      <c r="C944" s="56"/>
      <c r="D944" s="55"/>
      <c r="E944" s="54">
        <f t="shared" si="19"/>
        <v>0</v>
      </c>
    </row>
    <row r="945" spans="1:5" s="77" customFormat="1" ht="14.25" hidden="1" customHeight="1" outlineLevel="1" x14ac:dyDescent="0.2">
      <c r="A945" s="57" t="s">
        <v>360</v>
      </c>
      <c r="B945" s="57" t="s">
        <v>359</v>
      </c>
      <c r="C945" s="56"/>
      <c r="D945" s="55"/>
      <c r="E945" s="54">
        <f t="shared" si="19"/>
        <v>0</v>
      </c>
    </row>
    <row r="946" spans="1:5" s="77" customFormat="1" ht="14.25" hidden="1" customHeight="1" outlineLevel="1" x14ac:dyDescent="0.2">
      <c r="A946" s="57" t="s">
        <v>358</v>
      </c>
      <c r="B946" s="57" t="s">
        <v>357</v>
      </c>
      <c r="C946" s="56"/>
      <c r="D946" s="55"/>
      <c r="E946" s="54">
        <f t="shared" si="19"/>
        <v>0</v>
      </c>
    </row>
    <row r="947" spans="1:5" s="77" customFormat="1" ht="14.25" hidden="1" customHeight="1" outlineLevel="1" x14ac:dyDescent="0.2">
      <c r="A947" s="57" t="s">
        <v>356</v>
      </c>
      <c r="B947" s="57" t="s">
        <v>355</v>
      </c>
      <c r="C947" s="56"/>
      <c r="D947" s="55"/>
      <c r="E947" s="54">
        <f t="shared" si="19"/>
        <v>0</v>
      </c>
    </row>
    <row r="948" spans="1:5" s="77" customFormat="1" ht="14.25" hidden="1" customHeight="1" outlineLevel="1" x14ac:dyDescent="0.2">
      <c r="A948" s="57" t="s">
        <v>354</v>
      </c>
      <c r="B948" s="57" t="s">
        <v>353</v>
      </c>
      <c r="C948" s="56"/>
      <c r="D948" s="55"/>
      <c r="E948" s="54">
        <f t="shared" si="19"/>
        <v>0</v>
      </c>
    </row>
    <row r="949" spans="1:5" s="77" customFormat="1" ht="14.25" hidden="1" customHeight="1" outlineLevel="1" x14ac:dyDescent="0.2">
      <c r="A949" s="57" t="s">
        <v>352</v>
      </c>
      <c r="B949" s="57" t="s">
        <v>351</v>
      </c>
      <c r="C949" s="56"/>
      <c r="D949" s="55"/>
      <c r="E949" s="54">
        <f t="shared" si="19"/>
        <v>0</v>
      </c>
    </row>
    <row r="950" spans="1:5" s="77" customFormat="1" ht="14.25" hidden="1" customHeight="1" outlineLevel="1" x14ac:dyDescent="0.2">
      <c r="A950" s="66" t="s">
        <v>350</v>
      </c>
      <c r="B950" s="57" t="s">
        <v>349</v>
      </c>
      <c r="C950" s="56"/>
      <c r="D950" s="55"/>
      <c r="E950" s="54">
        <f t="shared" si="19"/>
        <v>0</v>
      </c>
    </row>
    <row r="951" spans="1:5" s="77" customFormat="1" ht="14.25" hidden="1" customHeight="1" outlineLevel="1" x14ac:dyDescent="0.2">
      <c r="A951" s="57" t="s">
        <v>348</v>
      </c>
      <c r="B951" s="57" t="s">
        <v>347</v>
      </c>
      <c r="C951" s="56"/>
      <c r="D951" s="55"/>
      <c r="E951" s="54">
        <f t="shared" si="19"/>
        <v>0</v>
      </c>
    </row>
    <row r="952" spans="1:5" s="77" customFormat="1" ht="14.25" hidden="1" customHeight="1" outlineLevel="1" x14ac:dyDescent="0.2">
      <c r="A952" s="57" t="s">
        <v>346</v>
      </c>
      <c r="B952" s="57" t="s">
        <v>345</v>
      </c>
      <c r="C952" s="56"/>
      <c r="D952" s="55"/>
      <c r="E952" s="54">
        <f t="shared" si="19"/>
        <v>0</v>
      </c>
    </row>
    <row r="953" spans="1:5" s="77" customFormat="1" ht="14.25" hidden="1" customHeight="1" outlineLevel="1" x14ac:dyDescent="0.2">
      <c r="A953" s="57" t="s">
        <v>344</v>
      </c>
      <c r="B953" s="57" t="s">
        <v>343</v>
      </c>
      <c r="C953" s="56"/>
      <c r="D953" s="55"/>
      <c r="E953" s="54">
        <f t="shared" si="19"/>
        <v>0</v>
      </c>
    </row>
    <row r="954" spans="1:5" s="77" customFormat="1" ht="14.25" hidden="1" customHeight="1" outlineLevel="1" x14ac:dyDescent="0.2">
      <c r="A954" s="57" t="s">
        <v>342</v>
      </c>
      <c r="B954" s="57" t="s">
        <v>341</v>
      </c>
      <c r="C954" s="56"/>
      <c r="D954" s="55"/>
      <c r="E954" s="54">
        <f t="shared" si="19"/>
        <v>0</v>
      </c>
    </row>
    <row r="955" spans="1:5" s="77" customFormat="1" ht="14.25" hidden="1" customHeight="1" outlineLevel="1" x14ac:dyDescent="0.2">
      <c r="A955" s="57" t="s">
        <v>340</v>
      </c>
      <c r="B955" s="57" t="s">
        <v>339</v>
      </c>
      <c r="C955" s="56"/>
      <c r="D955" s="55"/>
      <c r="E955" s="54">
        <f t="shared" si="19"/>
        <v>0</v>
      </c>
    </row>
    <row r="956" spans="1:5" s="77" customFormat="1" ht="14.25" hidden="1" customHeight="1" outlineLevel="1" x14ac:dyDescent="0.2">
      <c r="A956" s="57" t="s">
        <v>338</v>
      </c>
      <c r="B956" s="57" t="s">
        <v>337</v>
      </c>
      <c r="C956" s="56"/>
      <c r="D956" s="55"/>
      <c r="E956" s="54">
        <f t="shared" si="19"/>
        <v>0</v>
      </c>
    </row>
    <row r="957" spans="1:5" s="77" customFormat="1" ht="14.25" hidden="1" customHeight="1" outlineLevel="1" x14ac:dyDescent="0.2">
      <c r="A957" s="57" t="s">
        <v>336</v>
      </c>
      <c r="B957" s="57" t="s">
        <v>335</v>
      </c>
      <c r="C957" s="56"/>
      <c r="D957" s="55"/>
      <c r="E957" s="54">
        <f t="shared" si="19"/>
        <v>0</v>
      </c>
    </row>
    <row r="958" spans="1:5" s="77" customFormat="1" ht="14.25" hidden="1" customHeight="1" outlineLevel="1" x14ac:dyDescent="0.2">
      <c r="A958" s="57" t="s">
        <v>334</v>
      </c>
      <c r="B958" s="57" t="s">
        <v>333</v>
      </c>
      <c r="C958" s="56"/>
      <c r="D958" s="55"/>
      <c r="E958" s="54">
        <f t="shared" si="19"/>
        <v>0</v>
      </c>
    </row>
    <row r="959" spans="1:5" ht="14.25" customHeight="1" collapsed="1" x14ac:dyDescent="0.2">
      <c r="A959" s="25">
        <v>3212</v>
      </c>
      <c r="B959" s="28" t="s">
        <v>49</v>
      </c>
      <c r="C959" s="10">
        <v>9333.9150000000009</v>
      </c>
      <c r="D959" s="20"/>
      <c r="E959" s="65">
        <f t="shared" si="19"/>
        <v>0</v>
      </c>
    </row>
    <row r="960" spans="1:5" ht="14.25" hidden="1" customHeight="1" outlineLevel="1" x14ac:dyDescent="0.2">
      <c r="A960" s="57" t="s">
        <v>332</v>
      </c>
      <c r="B960" s="57" t="s">
        <v>331</v>
      </c>
      <c r="C960" s="56"/>
      <c r="D960" s="55"/>
      <c r="E960" s="54">
        <f t="shared" si="19"/>
        <v>0</v>
      </c>
    </row>
    <row r="961" spans="1:5" ht="14.25" customHeight="1" collapsed="1" x14ac:dyDescent="0.2">
      <c r="A961" s="67" t="s">
        <v>3</v>
      </c>
      <c r="B961" s="80" t="s">
        <v>4</v>
      </c>
      <c r="C961" s="10">
        <v>5916.58</v>
      </c>
      <c r="D961" s="10"/>
      <c r="E961" s="65">
        <f t="shared" si="19"/>
        <v>0</v>
      </c>
    </row>
    <row r="962" spans="1:5" ht="14.25" hidden="1" customHeight="1" outlineLevel="1" x14ac:dyDescent="0.2">
      <c r="A962" s="57" t="s">
        <v>330</v>
      </c>
      <c r="B962" s="57" t="s">
        <v>329</v>
      </c>
      <c r="C962" s="56"/>
      <c r="D962" s="55"/>
      <c r="E962" s="54">
        <f t="shared" si="19"/>
        <v>0</v>
      </c>
    </row>
    <row r="963" spans="1:5" ht="14.25" hidden="1" customHeight="1" outlineLevel="1" x14ac:dyDescent="0.2">
      <c r="A963" s="57" t="s">
        <v>328</v>
      </c>
      <c r="B963" s="57" t="s">
        <v>327</v>
      </c>
      <c r="C963" s="56"/>
      <c r="D963" s="55"/>
      <c r="E963" s="54">
        <f t="shared" si="19"/>
        <v>0</v>
      </c>
    </row>
    <row r="964" spans="1:5" ht="14.25" customHeight="1" collapsed="1" x14ac:dyDescent="0.2">
      <c r="A964" s="23">
        <v>322</v>
      </c>
      <c r="B964" s="70" t="s">
        <v>50</v>
      </c>
      <c r="C964" s="11">
        <f>C965+C975+C982</f>
        <v>10086.219999999999</v>
      </c>
      <c r="D964" s="11"/>
      <c r="E964" s="68">
        <f t="shared" si="19"/>
        <v>0</v>
      </c>
    </row>
    <row r="965" spans="1:5" ht="14.25" customHeight="1" x14ac:dyDescent="0.2">
      <c r="A965" s="79">
        <v>3221</v>
      </c>
      <c r="B965" s="25" t="s">
        <v>51</v>
      </c>
      <c r="C965" s="10">
        <v>3200.5450000000001</v>
      </c>
      <c r="D965" s="10"/>
      <c r="E965" s="65">
        <f t="shared" si="19"/>
        <v>0</v>
      </c>
    </row>
    <row r="966" spans="1:5" ht="14.25" hidden="1" customHeight="1" outlineLevel="1" x14ac:dyDescent="0.2">
      <c r="A966" s="57" t="s">
        <v>326</v>
      </c>
      <c r="B966" s="57" t="s">
        <v>325</v>
      </c>
      <c r="C966" s="56"/>
      <c r="D966" s="55"/>
      <c r="E966" s="54">
        <f t="shared" si="19"/>
        <v>0</v>
      </c>
    </row>
    <row r="967" spans="1:5" ht="14.25" hidden="1" customHeight="1" outlineLevel="1" x14ac:dyDescent="0.2">
      <c r="A967" s="57" t="s">
        <v>324</v>
      </c>
      <c r="B967" s="57" t="s">
        <v>323</v>
      </c>
      <c r="C967" s="56"/>
      <c r="D967" s="55"/>
      <c r="E967" s="54">
        <f t="shared" si="19"/>
        <v>0</v>
      </c>
    </row>
    <row r="968" spans="1:5" ht="14.25" hidden="1" customHeight="1" outlineLevel="1" x14ac:dyDescent="0.2">
      <c r="A968" s="57" t="s">
        <v>322</v>
      </c>
      <c r="B968" s="57" t="s">
        <v>321</v>
      </c>
      <c r="C968" s="56"/>
      <c r="D968" s="55"/>
      <c r="E968" s="54">
        <f t="shared" si="19"/>
        <v>0</v>
      </c>
    </row>
    <row r="969" spans="1:5" ht="14.25" hidden="1" customHeight="1" outlineLevel="1" x14ac:dyDescent="0.2">
      <c r="A969" s="57" t="s">
        <v>320</v>
      </c>
      <c r="B969" s="57" t="s">
        <v>319</v>
      </c>
      <c r="C969" s="56"/>
      <c r="D969" s="55"/>
      <c r="E969" s="54">
        <f t="shared" si="19"/>
        <v>0</v>
      </c>
    </row>
    <row r="970" spans="1:5" ht="14.25" hidden="1" customHeight="1" outlineLevel="1" x14ac:dyDescent="0.2">
      <c r="A970" s="57" t="s">
        <v>318</v>
      </c>
      <c r="B970" s="57" t="s">
        <v>317</v>
      </c>
      <c r="C970" s="56"/>
      <c r="D970" s="55"/>
      <c r="E970" s="54">
        <f t="shared" si="19"/>
        <v>0</v>
      </c>
    </row>
    <row r="971" spans="1:5" ht="14.25" hidden="1" customHeight="1" outlineLevel="1" x14ac:dyDescent="0.2">
      <c r="A971" s="57" t="s">
        <v>316</v>
      </c>
      <c r="B971" s="57" t="s">
        <v>315</v>
      </c>
      <c r="C971" s="56"/>
      <c r="D971" s="55"/>
      <c r="E971" s="54">
        <f t="shared" si="19"/>
        <v>0</v>
      </c>
    </row>
    <row r="972" spans="1:5" ht="14.25" hidden="1" customHeight="1" outlineLevel="1" x14ac:dyDescent="0.2">
      <c r="A972" s="57" t="s">
        <v>314</v>
      </c>
      <c r="B972" s="57" t="s">
        <v>313</v>
      </c>
      <c r="C972" s="56"/>
      <c r="D972" s="55"/>
      <c r="E972" s="54">
        <f t="shared" si="19"/>
        <v>0</v>
      </c>
    </row>
    <row r="973" spans="1:5" ht="14.25" hidden="1" customHeight="1" outlineLevel="1" x14ac:dyDescent="0.2">
      <c r="A973" s="66" t="s">
        <v>312</v>
      </c>
      <c r="B973" s="57" t="s">
        <v>310</v>
      </c>
      <c r="C973" s="56"/>
      <c r="D973" s="55"/>
      <c r="E973" s="54">
        <f t="shared" si="19"/>
        <v>0</v>
      </c>
    </row>
    <row r="974" spans="1:5" ht="14.25" hidden="1" customHeight="1" outlineLevel="1" x14ac:dyDescent="0.2">
      <c r="A974" s="57" t="s">
        <v>311</v>
      </c>
      <c r="B974" s="57" t="s">
        <v>310</v>
      </c>
      <c r="C974" s="56"/>
      <c r="D974" s="55"/>
      <c r="E974" s="54">
        <f t="shared" si="19"/>
        <v>0</v>
      </c>
    </row>
    <row r="975" spans="1:5" ht="14.25" customHeight="1" collapsed="1" x14ac:dyDescent="0.2">
      <c r="A975" s="67">
        <v>3223</v>
      </c>
      <c r="B975" s="25" t="s">
        <v>52</v>
      </c>
      <c r="C975" s="10">
        <v>6375.625</v>
      </c>
      <c r="D975" s="10"/>
      <c r="E975" s="65">
        <f t="shared" si="19"/>
        <v>0</v>
      </c>
    </row>
    <row r="976" spans="1:5" ht="14.25" hidden="1" customHeight="1" outlineLevel="1" x14ac:dyDescent="0.2">
      <c r="A976" s="57" t="s">
        <v>309</v>
      </c>
      <c r="B976" s="57" t="s">
        <v>308</v>
      </c>
      <c r="C976" s="56"/>
      <c r="D976" s="55"/>
      <c r="E976" s="54">
        <f t="shared" si="19"/>
        <v>0</v>
      </c>
    </row>
    <row r="977" spans="1:5" ht="14.25" hidden="1" customHeight="1" outlineLevel="1" x14ac:dyDescent="0.2">
      <c r="A977" s="57" t="s">
        <v>307</v>
      </c>
      <c r="B977" s="57" t="s">
        <v>306</v>
      </c>
      <c r="C977" s="56"/>
      <c r="D977" s="55"/>
      <c r="E977" s="54">
        <f t="shared" si="19"/>
        <v>0</v>
      </c>
    </row>
    <row r="978" spans="1:5" ht="14.25" hidden="1" customHeight="1" outlineLevel="1" x14ac:dyDescent="0.2">
      <c r="A978" s="57" t="s">
        <v>305</v>
      </c>
      <c r="B978" s="57" t="s">
        <v>304</v>
      </c>
      <c r="C978" s="56"/>
      <c r="D978" s="55"/>
      <c r="E978" s="54">
        <f t="shared" si="19"/>
        <v>0</v>
      </c>
    </row>
    <row r="979" spans="1:5" ht="14.25" hidden="1" customHeight="1" outlineLevel="1" x14ac:dyDescent="0.2">
      <c r="A979" s="57" t="s">
        <v>303</v>
      </c>
      <c r="B979" s="57" t="s">
        <v>302</v>
      </c>
      <c r="C979" s="56"/>
      <c r="D979" s="55"/>
      <c r="E979" s="54">
        <f t="shared" si="19"/>
        <v>0</v>
      </c>
    </row>
    <row r="980" spans="1:5" ht="14.25" hidden="1" customHeight="1" outlineLevel="1" x14ac:dyDescent="0.2">
      <c r="A980" s="57" t="s">
        <v>301</v>
      </c>
      <c r="B980" s="57" t="s">
        <v>300</v>
      </c>
      <c r="C980" s="56"/>
      <c r="D980" s="55"/>
      <c r="E980" s="54">
        <f t="shared" si="19"/>
        <v>0</v>
      </c>
    </row>
    <row r="981" spans="1:5" ht="14.25" hidden="1" customHeight="1" outlineLevel="1" x14ac:dyDescent="0.2">
      <c r="A981" s="66" t="s">
        <v>299</v>
      </c>
      <c r="B981" s="57" t="s">
        <v>298</v>
      </c>
      <c r="C981" s="56"/>
      <c r="D981" s="55"/>
      <c r="E981" s="54">
        <f t="shared" si="19"/>
        <v>0</v>
      </c>
    </row>
    <row r="982" spans="1:5" ht="14.25" customHeight="1" collapsed="1" x14ac:dyDescent="0.2">
      <c r="A982" s="67" t="s">
        <v>6</v>
      </c>
      <c r="B982" s="67" t="s">
        <v>7</v>
      </c>
      <c r="C982" s="10">
        <v>510.05</v>
      </c>
      <c r="D982" s="10"/>
      <c r="E982" s="65">
        <f t="shared" si="19"/>
        <v>0</v>
      </c>
    </row>
    <row r="983" spans="1:5" ht="14.25" hidden="1" customHeight="1" outlineLevel="1" x14ac:dyDescent="0.2">
      <c r="A983" s="57" t="s">
        <v>297</v>
      </c>
      <c r="B983" s="57" t="s">
        <v>296</v>
      </c>
      <c r="C983" s="56"/>
      <c r="D983" s="55"/>
      <c r="E983" s="54">
        <f t="shared" si="19"/>
        <v>0</v>
      </c>
    </row>
    <row r="984" spans="1:5" ht="14.25" hidden="1" customHeight="1" outlineLevel="1" x14ac:dyDescent="0.2">
      <c r="A984" s="57" t="s">
        <v>295</v>
      </c>
      <c r="B984" s="57" t="s">
        <v>294</v>
      </c>
      <c r="C984" s="56"/>
      <c r="D984" s="55"/>
      <c r="E984" s="54">
        <f t="shared" si="19"/>
        <v>0</v>
      </c>
    </row>
    <row r="985" spans="1:5" s="77" customFormat="1" ht="14.25" customHeight="1" collapsed="1" x14ac:dyDescent="0.2">
      <c r="A985" s="69">
        <v>323</v>
      </c>
      <c r="B985" s="70" t="s">
        <v>8</v>
      </c>
      <c r="C985" s="11">
        <f>C1027+C1031+C1017+C1012+C1001+C997+C992+C986</f>
        <v>45069.927499999998</v>
      </c>
      <c r="D985" s="11"/>
      <c r="E985" s="65">
        <f t="shared" si="19"/>
        <v>0</v>
      </c>
    </row>
    <row r="986" spans="1:5" s="77" customFormat="1" ht="14.25" customHeight="1" x14ac:dyDescent="0.2">
      <c r="A986" s="27">
        <v>3231</v>
      </c>
      <c r="B986" s="25" t="s">
        <v>53</v>
      </c>
      <c r="C986" s="10">
        <v>3315.3250000000003</v>
      </c>
      <c r="D986" s="10"/>
      <c r="E986" s="65">
        <f t="shared" si="19"/>
        <v>0</v>
      </c>
    </row>
    <row r="987" spans="1:5" s="77" customFormat="1" ht="14.25" hidden="1" customHeight="1" outlineLevel="1" x14ac:dyDescent="0.2">
      <c r="A987" s="57" t="s">
        <v>293</v>
      </c>
      <c r="B987" s="57" t="s">
        <v>292</v>
      </c>
      <c r="C987" s="78"/>
      <c r="D987" s="78"/>
      <c r="E987" s="57">
        <f t="shared" si="19"/>
        <v>0</v>
      </c>
    </row>
    <row r="988" spans="1:5" s="77" customFormat="1" ht="14.25" hidden="1" customHeight="1" outlineLevel="1" x14ac:dyDescent="0.2">
      <c r="A988" s="57" t="s">
        <v>291</v>
      </c>
      <c r="B988" s="57" t="s">
        <v>290</v>
      </c>
      <c r="C988" s="78"/>
      <c r="D988" s="78"/>
      <c r="E988" s="57">
        <f t="shared" si="19"/>
        <v>0</v>
      </c>
    </row>
    <row r="989" spans="1:5" s="77" customFormat="1" ht="14.25" hidden="1" customHeight="1" outlineLevel="1" x14ac:dyDescent="0.2">
      <c r="A989" s="57" t="s">
        <v>289</v>
      </c>
      <c r="B989" s="57" t="s">
        <v>288</v>
      </c>
      <c r="C989" s="78"/>
      <c r="D989" s="78"/>
      <c r="E989" s="57">
        <f t="shared" si="19"/>
        <v>0</v>
      </c>
    </row>
    <row r="990" spans="1:5" s="77" customFormat="1" ht="14.25" hidden="1" customHeight="1" outlineLevel="1" x14ac:dyDescent="0.2">
      <c r="A990" s="57" t="s">
        <v>287</v>
      </c>
      <c r="B990" s="57" t="s">
        <v>286</v>
      </c>
      <c r="C990" s="78"/>
      <c r="D990" s="78"/>
      <c r="E990" s="57">
        <f t="shared" si="19"/>
        <v>0</v>
      </c>
    </row>
    <row r="991" spans="1:5" s="77" customFormat="1" ht="14.25" hidden="1" customHeight="1" outlineLevel="1" x14ac:dyDescent="0.2">
      <c r="A991" s="57" t="s">
        <v>285</v>
      </c>
      <c r="B991" s="57" t="s">
        <v>284</v>
      </c>
      <c r="C991" s="78"/>
      <c r="D991" s="78"/>
      <c r="E991" s="57">
        <f t="shared" si="19"/>
        <v>0</v>
      </c>
    </row>
    <row r="992" spans="1:5" s="77" customFormat="1" ht="14.25" customHeight="1" collapsed="1" x14ac:dyDescent="0.2">
      <c r="A992" s="27">
        <v>3232</v>
      </c>
      <c r="B992" s="67" t="s">
        <v>9</v>
      </c>
      <c r="C992" s="10">
        <v>1530.15</v>
      </c>
      <c r="D992" s="10"/>
      <c r="E992" s="65">
        <f t="shared" si="19"/>
        <v>0</v>
      </c>
    </row>
    <row r="993" spans="1:5" s="77" customFormat="1" ht="14.25" hidden="1" customHeight="1" outlineLevel="1" x14ac:dyDescent="0.2">
      <c r="A993" s="57" t="s">
        <v>283</v>
      </c>
      <c r="B993" s="57" t="s">
        <v>282</v>
      </c>
      <c r="C993" s="78"/>
      <c r="D993" s="78"/>
      <c r="E993" s="57">
        <f t="shared" si="19"/>
        <v>0</v>
      </c>
    </row>
    <row r="994" spans="1:5" s="77" customFormat="1" ht="14.25" hidden="1" customHeight="1" outlineLevel="1" x14ac:dyDescent="0.2">
      <c r="A994" s="57" t="s">
        <v>281</v>
      </c>
      <c r="B994" s="57" t="s">
        <v>280</v>
      </c>
      <c r="C994" s="78"/>
      <c r="D994" s="78"/>
      <c r="E994" s="57">
        <f t="shared" si="19"/>
        <v>0</v>
      </c>
    </row>
    <row r="995" spans="1:5" s="77" customFormat="1" ht="14.25" hidden="1" customHeight="1" outlineLevel="1" x14ac:dyDescent="0.2">
      <c r="A995" s="57" t="s">
        <v>279</v>
      </c>
      <c r="B995" s="57" t="s">
        <v>278</v>
      </c>
      <c r="C995" s="78"/>
      <c r="D995" s="78"/>
      <c r="E995" s="57">
        <f t="shared" si="19"/>
        <v>0</v>
      </c>
    </row>
    <row r="996" spans="1:5" s="77" customFormat="1" ht="14.25" hidden="1" customHeight="1" outlineLevel="1" x14ac:dyDescent="0.2">
      <c r="A996" s="57" t="s">
        <v>277</v>
      </c>
      <c r="B996" s="57" t="s">
        <v>276</v>
      </c>
      <c r="C996" s="78"/>
      <c r="D996" s="78"/>
      <c r="E996" s="57">
        <f t="shared" si="19"/>
        <v>0</v>
      </c>
    </row>
    <row r="997" spans="1:5" s="77" customFormat="1" ht="14.25" customHeight="1" collapsed="1" x14ac:dyDescent="0.2">
      <c r="A997" s="27">
        <v>3233</v>
      </c>
      <c r="B997" s="27" t="s">
        <v>81</v>
      </c>
      <c r="C997" s="10">
        <v>1020.1</v>
      </c>
      <c r="D997" s="10"/>
      <c r="E997" s="65">
        <f t="shared" si="19"/>
        <v>0</v>
      </c>
    </row>
    <row r="998" spans="1:5" s="77" customFormat="1" ht="14.25" hidden="1" customHeight="1" outlineLevel="1" x14ac:dyDescent="0.2">
      <c r="A998" s="57" t="s">
        <v>275</v>
      </c>
      <c r="B998" s="57" t="s">
        <v>274</v>
      </c>
      <c r="C998" s="78"/>
      <c r="D998" s="78"/>
      <c r="E998" s="57">
        <f t="shared" si="19"/>
        <v>0</v>
      </c>
    </row>
    <row r="999" spans="1:5" s="77" customFormat="1" ht="14.25" hidden="1" customHeight="1" outlineLevel="1" x14ac:dyDescent="0.2">
      <c r="A999" s="57" t="s">
        <v>273</v>
      </c>
      <c r="B999" s="57" t="s">
        <v>272</v>
      </c>
      <c r="C999" s="78"/>
      <c r="D999" s="78"/>
      <c r="E999" s="57">
        <f t="shared" si="19"/>
        <v>0</v>
      </c>
    </row>
    <row r="1000" spans="1:5" s="77" customFormat="1" ht="14.25" hidden="1" customHeight="1" outlineLevel="1" x14ac:dyDescent="0.2">
      <c r="A1000" s="57" t="s">
        <v>271</v>
      </c>
      <c r="B1000" s="57" t="s">
        <v>270</v>
      </c>
      <c r="C1000" s="78"/>
      <c r="D1000" s="78"/>
      <c r="E1000" s="57">
        <f t="shared" si="19"/>
        <v>0</v>
      </c>
    </row>
    <row r="1001" spans="1:5" s="77" customFormat="1" ht="14.25" customHeight="1" collapsed="1" x14ac:dyDescent="0.2">
      <c r="A1001" s="27">
        <v>3234</v>
      </c>
      <c r="B1001" s="28" t="s">
        <v>54</v>
      </c>
      <c r="C1001" s="10">
        <v>9180.9</v>
      </c>
      <c r="D1001" s="10"/>
      <c r="E1001" s="65">
        <f t="shared" si="19"/>
        <v>0</v>
      </c>
    </row>
    <row r="1002" spans="1:5" s="77" customFormat="1" ht="14.25" hidden="1" customHeight="1" outlineLevel="1" x14ac:dyDescent="0.2">
      <c r="A1002" s="57" t="s">
        <v>269</v>
      </c>
      <c r="B1002" s="57" t="s">
        <v>268</v>
      </c>
      <c r="C1002" s="78"/>
      <c r="D1002" s="78"/>
      <c r="E1002" s="57">
        <f t="shared" si="19"/>
        <v>0</v>
      </c>
    </row>
    <row r="1003" spans="1:5" s="77" customFormat="1" ht="14.25" hidden="1" customHeight="1" outlineLevel="1" x14ac:dyDescent="0.2">
      <c r="A1003" s="57" t="s">
        <v>267</v>
      </c>
      <c r="B1003" s="57" t="s">
        <v>266</v>
      </c>
      <c r="C1003" s="78"/>
      <c r="D1003" s="78"/>
      <c r="E1003" s="57">
        <f t="shared" si="19"/>
        <v>0</v>
      </c>
    </row>
    <row r="1004" spans="1:5" s="77" customFormat="1" ht="14.25" hidden="1" customHeight="1" outlineLevel="1" x14ac:dyDescent="0.2">
      <c r="A1004" s="57" t="s">
        <v>265</v>
      </c>
      <c r="B1004" s="57" t="s">
        <v>264</v>
      </c>
      <c r="C1004" s="78"/>
      <c r="D1004" s="78"/>
      <c r="E1004" s="57">
        <f t="shared" si="19"/>
        <v>0</v>
      </c>
    </row>
    <row r="1005" spans="1:5" s="77" customFormat="1" ht="14.25" hidden="1" customHeight="1" outlineLevel="1" x14ac:dyDescent="0.2">
      <c r="A1005" s="57" t="s">
        <v>263</v>
      </c>
      <c r="B1005" s="57" t="s">
        <v>262</v>
      </c>
      <c r="C1005" s="78"/>
      <c r="D1005" s="78"/>
      <c r="E1005" s="57">
        <f t="shared" si="19"/>
        <v>0</v>
      </c>
    </row>
    <row r="1006" spans="1:5" s="77" customFormat="1" ht="14.25" hidden="1" customHeight="1" outlineLevel="1" x14ac:dyDescent="0.2">
      <c r="A1006" s="57" t="s">
        <v>261</v>
      </c>
      <c r="B1006" s="57" t="s">
        <v>260</v>
      </c>
      <c r="C1006" s="78"/>
      <c r="D1006" s="78"/>
      <c r="E1006" s="57">
        <f t="shared" si="19"/>
        <v>0</v>
      </c>
    </row>
    <row r="1007" spans="1:5" s="77" customFormat="1" ht="14.25" hidden="1" customHeight="1" outlineLevel="1" x14ac:dyDescent="0.2">
      <c r="A1007" s="57" t="s">
        <v>259</v>
      </c>
      <c r="B1007" s="57" t="s">
        <v>258</v>
      </c>
      <c r="C1007" s="78"/>
      <c r="D1007" s="78"/>
      <c r="E1007" s="57">
        <f t="shared" ref="E1007:E1021" si="20">IF(ISERROR(D1007/C1007*100),0,D1007/C1007*100)</f>
        <v>0</v>
      </c>
    </row>
    <row r="1008" spans="1:5" s="77" customFormat="1" ht="14.25" hidden="1" customHeight="1" outlineLevel="1" x14ac:dyDescent="0.2">
      <c r="A1008" s="57" t="s">
        <v>257</v>
      </c>
      <c r="B1008" s="57" t="s">
        <v>256</v>
      </c>
      <c r="C1008" s="78"/>
      <c r="D1008" s="78"/>
      <c r="E1008" s="57">
        <f t="shared" si="20"/>
        <v>0</v>
      </c>
    </row>
    <row r="1009" spans="1:5" s="77" customFormat="1" ht="14.25" hidden="1" customHeight="1" outlineLevel="1" x14ac:dyDescent="0.2">
      <c r="A1009" s="57" t="s">
        <v>255</v>
      </c>
      <c r="B1009" s="57" t="s">
        <v>254</v>
      </c>
      <c r="C1009" s="78"/>
      <c r="D1009" s="78"/>
      <c r="E1009" s="57">
        <f t="shared" si="20"/>
        <v>0</v>
      </c>
    </row>
    <row r="1010" spans="1:5" s="77" customFormat="1" ht="14.25" hidden="1" customHeight="1" outlineLevel="1" x14ac:dyDescent="0.2">
      <c r="A1010" s="57" t="s">
        <v>253</v>
      </c>
      <c r="B1010" s="57" t="s">
        <v>252</v>
      </c>
      <c r="C1010" s="78"/>
      <c r="D1010" s="78"/>
      <c r="E1010" s="57">
        <f t="shared" si="20"/>
        <v>0</v>
      </c>
    </row>
    <row r="1011" spans="1:5" s="77" customFormat="1" ht="14.25" hidden="1" customHeight="1" outlineLevel="1" x14ac:dyDescent="0.2">
      <c r="A1011" s="57" t="s">
        <v>251</v>
      </c>
      <c r="B1011" s="57" t="s">
        <v>250</v>
      </c>
      <c r="C1011" s="78"/>
      <c r="D1011" s="78"/>
      <c r="E1011" s="57">
        <f t="shared" si="20"/>
        <v>0</v>
      </c>
    </row>
    <row r="1012" spans="1:5" s="77" customFormat="1" ht="14.25" customHeight="1" collapsed="1" x14ac:dyDescent="0.2">
      <c r="A1012" s="27">
        <v>3235</v>
      </c>
      <c r="B1012" s="28" t="s">
        <v>55</v>
      </c>
      <c r="C1012" s="10">
        <v>3825.125</v>
      </c>
      <c r="D1012" s="10"/>
      <c r="E1012" s="65">
        <f t="shared" si="20"/>
        <v>0</v>
      </c>
    </row>
    <row r="1013" spans="1:5" s="77" customFormat="1" ht="14.25" hidden="1" customHeight="1" outlineLevel="1" x14ac:dyDescent="0.2">
      <c r="A1013" s="57" t="s">
        <v>249</v>
      </c>
      <c r="B1013" s="57" t="s">
        <v>248</v>
      </c>
      <c r="C1013" s="78"/>
      <c r="D1013" s="78"/>
      <c r="E1013" s="57">
        <f t="shared" si="20"/>
        <v>0</v>
      </c>
    </row>
    <row r="1014" spans="1:5" s="77" customFormat="1" ht="14.25" hidden="1" customHeight="1" outlineLevel="1" x14ac:dyDescent="0.2">
      <c r="A1014" s="57" t="s">
        <v>247</v>
      </c>
      <c r="B1014" s="57" t="s">
        <v>246</v>
      </c>
      <c r="C1014" s="78"/>
      <c r="D1014" s="78"/>
      <c r="E1014" s="57">
        <f t="shared" si="20"/>
        <v>0</v>
      </c>
    </row>
    <row r="1015" spans="1:5" s="77" customFormat="1" ht="14.25" hidden="1" customHeight="1" outlineLevel="1" x14ac:dyDescent="0.2">
      <c r="A1015" s="57" t="s">
        <v>245</v>
      </c>
      <c r="B1015" s="57" t="s">
        <v>244</v>
      </c>
      <c r="C1015" s="78"/>
      <c r="D1015" s="78"/>
      <c r="E1015" s="57">
        <f t="shared" si="20"/>
        <v>0</v>
      </c>
    </row>
    <row r="1016" spans="1:5" s="77" customFormat="1" ht="14.25" hidden="1" customHeight="1" outlineLevel="1" x14ac:dyDescent="0.2">
      <c r="A1016" s="57" t="s">
        <v>243</v>
      </c>
      <c r="B1016" s="57" t="s">
        <v>242</v>
      </c>
      <c r="C1016" s="78"/>
      <c r="D1016" s="78"/>
      <c r="E1016" s="57">
        <f t="shared" si="20"/>
        <v>0</v>
      </c>
    </row>
    <row r="1017" spans="1:5" s="77" customFormat="1" ht="14.25" customHeight="1" collapsed="1" x14ac:dyDescent="0.2">
      <c r="A1017" s="27">
        <v>3237</v>
      </c>
      <c r="B1017" s="67" t="s">
        <v>10</v>
      </c>
      <c r="C1017" s="10">
        <v>12957.227500000001</v>
      </c>
      <c r="D1017" s="10"/>
      <c r="E1017" s="65">
        <f t="shared" si="20"/>
        <v>0</v>
      </c>
    </row>
    <row r="1018" spans="1:5" s="77" customFormat="1" ht="14.25" hidden="1" customHeight="1" outlineLevel="1" x14ac:dyDescent="0.2">
      <c r="A1018" s="57" t="s">
        <v>241</v>
      </c>
      <c r="B1018" s="57" t="s">
        <v>240</v>
      </c>
      <c r="C1018" s="78"/>
      <c r="D1018" s="78"/>
      <c r="E1018" s="57">
        <f t="shared" si="20"/>
        <v>0</v>
      </c>
    </row>
    <row r="1019" spans="1:5" s="77" customFormat="1" ht="14.25" hidden="1" customHeight="1" outlineLevel="1" x14ac:dyDescent="0.2">
      <c r="A1019" s="57" t="s">
        <v>239</v>
      </c>
      <c r="B1019" s="57" t="s">
        <v>238</v>
      </c>
      <c r="C1019" s="78"/>
      <c r="D1019" s="78"/>
      <c r="E1019" s="57">
        <f t="shared" si="20"/>
        <v>0</v>
      </c>
    </row>
    <row r="1020" spans="1:5" s="77" customFormat="1" ht="14.25" hidden="1" customHeight="1" outlineLevel="1" x14ac:dyDescent="0.2">
      <c r="A1020" s="57" t="s">
        <v>237</v>
      </c>
      <c r="B1020" s="57" t="s">
        <v>236</v>
      </c>
      <c r="C1020" s="78"/>
      <c r="D1020" s="78"/>
      <c r="E1020" s="57">
        <f t="shared" si="20"/>
        <v>0</v>
      </c>
    </row>
    <row r="1021" spans="1:5" s="77" customFormat="1" ht="14.25" hidden="1" customHeight="1" outlineLevel="1" x14ac:dyDescent="0.2">
      <c r="A1021" s="57" t="s">
        <v>235</v>
      </c>
      <c r="B1021" s="57" t="s">
        <v>234</v>
      </c>
      <c r="C1021" s="78"/>
      <c r="D1021" s="78"/>
      <c r="E1021" s="57">
        <f t="shared" si="20"/>
        <v>0</v>
      </c>
    </row>
    <row r="1022" spans="1:5" s="77" customFormat="1" ht="14.25" hidden="1" customHeight="1" outlineLevel="1" x14ac:dyDescent="0.2">
      <c r="A1022" s="57" t="s">
        <v>233</v>
      </c>
      <c r="B1022" s="57" t="s">
        <v>232</v>
      </c>
      <c r="C1022" s="78"/>
      <c r="D1022" s="78"/>
      <c r="E1022" s="57"/>
    </row>
    <row r="1023" spans="1:5" s="77" customFormat="1" ht="14.25" hidden="1" customHeight="1" outlineLevel="1" x14ac:dyDescent="0.2">
      <c r="A1023" s="57" t="s">
        <v>231</v>
      </c>
      <c r="B1023" s="57" t="s">
        <v>230</v>
      </c>
      <c r="C1023" s="78"/>
      <c r="D1023" s="78"/>
      <c r="E1023" s="57">
        <f t="shared" ref="E1023:E1042" si="21">IF(ISERROR(D1023/C1023*100),0,D1023/C1023*100)</f>
        <v>0</v>
      </c>
    </row>
    <row r="1024" spans="1:5" s="77" customFormat="1" ht="14.25" hidden="1" customHeight="1" outlineLevel="1" x14ac:dyDescent="0.2">
      <c r="A1024" s="57" t="s">
        <v>229</v>
      </c>
      <c r="B1024" s="57" t="s">
        <v>228</v>
      </c>
      <c r="C1024" s="78"/>
      <c r="D1024" s="78"/>
      <c r="E1024" s="57">
        <f t="shared" si="21"/>
        <v>0</v>
      </c>
    </row>
    <row r="1025" spans="1:5" s="77" customFormat="1" ht="14.25" hidden="1" customHeight="1" outlineLevel="1" x14ac:dyDescent="0.2">
      <c r="A1025" s="57" t="s">
        <v>227</v>
      </c>
      <c r="B1025" s="57" t="s">
        <v>226</v>
      </c>
      <c r="C1025" s="78"/>
      <c r="D1025" s="78"/>
      <c r="E1025" s="57">
        <f t="shared" si="21"/>
        <v>0</v>
      </c>
    </row>
    <row r="1026" spans="1:5" s="77" customFormat="1" ht="14.25" hidden="1" customHeight="1" outlineLevel="1" x14ac:dyDescent="0.2">
      <c r="A1026" s="57" t="s">
        <v>225</v>
      </c>
      <c r="B1026" s="57" t="s">
        <v>224</v>
      </c>
      <c r="C1026" s="78"/>
      <c r="D1026" s="78"/>
      <c r="E1026" s="57">
        <f t="shared" si="21"/>
        <v>0</v>
      </c>
    </row>
    <row r="1027" spans="1:5" ht="14.25" customHeight="1" collapsed="1" x14ac:dyDescent="0.2">
      <c r="A1027" s="25">
        <v>3238</v>
      </c>
      <c r="B1027" s="67" t="s">
        <v>11</v>
      </c>
      <c r="C1027" s="20">
        <v>8140.6</v>
      </c>
      <c r="D1027" s="20"/>
      <c r="E1027" s="65">
        <f t="shared" si="21"/>
        <v>0</v>
      </c>
    </row>
    <row r="1028" spans="1:5" ht="14.25" hidden="1" customHeight="1" outlineLevel="1" x14ac:dyDescent="0.2">
      <c r="A1028" s="57" t="s">
        <v>223</v>
      </c>
      <c r="B1028" s="57" t="s">
        <v>222</v>
      </c>
      <c r="C1028" s="56"/>
      <c r="D1028" s="55"/>
      <c r="E1028" s="54">
        <f t="shared" si="21"/>
        <v>0</v>
      </c>
    </row>
    <row r="1029" spans="1:5" ht="14.25" hidden="1" customHeight="1" outlineLevel="1" x14ac:dyDescent="0.2">
      <c r="A1029" s="57" t="s">
        <v>221</v>
      </c>
      <c r="B1029" s="57" t="s">
        <v>220</v>
      </c>
      <c r="C1029" s="56"/>
      <c r="D1029" s="55"/>
      <c r="E1029" s="54">
        <f t="shared" si="21"/>
        <v>0</v>
      </c>
    </row>
    <row r="1030" spans="1:5" ht="14.25" hidden="1" customHeight="1" outlineLevel="1" x14ac:dyDescent="0.2">
      <c r="A1030" s="57" t="s">
        <v>219</v>
      </c>
      <c r="B1030" s="57" t="s">
        <v>218</v>
      </c>
      <c r="C1030" s="56"/>
      <c r="D1030" s="55"/>
      <c r="E1030" s="54">
        <f t="shared" si="21"/>
        <v>0</v>
      </c>
    </row>
    <row r="1031" spans="1:5" ht="14.25" customHeight="1" collapsed="1" x14ac:dyDescent="0.2">
      <c r="A1031" s="25">
        <v>3239</v>
      </c>
      <c r="B1031" s="25" t="s">
        <v>56</v>
      </c>
      <c r="C1031" s="10">
        <v>5100.5</v>
      </c>
      <c r="D1031" s="10"/>
      <c r="E1031" s="65">
        <f t="shared" si="21"/>
        <v>0</v>
      </c>
    </row>
    <row r="1032" spans="1:5" ht="14.25" hidden="1" customHeight="1" outlineLevel="1" x14ac:dyDescent="0.2">
      <c r="A1032" s="66" t="s">
        <v>217</v>
      </c>
      <c r="B1032" s="57" t="s">
        <v>216</v>
      </c>
      <c r="C1032" s="56"/>
      <c r="D1032" s="55"/>
      <c r="E1032" s="54">
        <f t="shared" si="21"/>
        <v>0</v>
      </c>
    </row>
    <row r="1033" spans="1:5" ht="14.25" hidden="1" customHeight="1" outlineLevel="1" x14ac:dyDescent="0.2">
      <c r="A1033" s="66" t="s">
        <v>215</v>
      </c>
      <c r="B1033" s="57" t="s">
        <v>214</v>
      </c>
      <c r="C1033" s="56"/>
      <c r="D1033" s="55"/>
      <c r="E1033" s="54">
        <f t="shared" si="21"/>
        <v>0</v>
      </c>
    </row>
    <row r="1034" spans="1:5" ht="14.25" hidden="1" customHeight="1" outlineLevel="1" x14ac:dyDescent="0.2">
      <c r="A1034" s="66" t="s">
        <v>213</v>
      </c>
      <c r="B1034" s="57" t="s">
        <v>212</v>
      </c>
      <c r="C1034" s="56"/>
      <c r="D1034" s="55"/>
      <c r="E1034" s="54">
        <f t="shared" si="21"/>
        <v>0</v>
      </c>
    </row>
    <row r="1035" spans="1:5" ht="14.25" hidden="1" customHeight="1" outlineLevel="1" x14ac:dyDescent="0.2">
      <c r="A1035" s="66" t="s">
        <v>211</v>
      </c>
      <c r="B1035" s="57" t="s">
        <v>210</v>
      </c>
      <c r="C1035" s="56"/>
      <c r="D1035" s="55"/>
      <c r="E1035" s="54">
        <f t="shared" si="21"/>
        <v>0</v>
      </c>
    </row>
    <row r="1036" spans="1:5" ht="14.25" hidden="1" customHeight="1" outlineLevel="1" x14ac:dyDescent="0.2">
      <c r="A1036" s="66" t="s">
        <v>209</v>
      </c>
      <c r="B1036" s="57" t="s">
        <v>208</v>
      </c>
      <c r="C1036" s="56"/>
      <c r="D1036" s="55"/>
      <c r="E1036" s="54">
        <f t="shared" si="21"/>
        <v>0</v>
      </c>
    </row>
    <row r="1037" spans="1:5" ht="14.25" hidden="1" customHeight="1" outlineLevel="1" x14ac:dyDescent="0.2">
      <c r="A1037" s="66" t="s">
        <v>207</v>
      </c>
      <c r="B1037" s="57" t="s">
        <v>206</v>
      </c>
      <c r="C1037" s="56"/>
      <c r="D1037" s="55"/>
      <c r="E1037" s="54">
        <f t="shared" si="21"/>
        <v>0</v>
      </c>
    </row>
    <row r="1038" spans="1:5" ht="14.25" hidden="1" customHeight="1" outlineLevel="1" x14ac:dyDescent="0.2">
      <c r="A1038" s="66" t="s">
        <v>205</v>
      </c>
      <c r="B1038" s="57" t="s">
        <v>204</v>
      </c>
      <c r="C1038" s="56"/>
      <c r="D1038" s="55"/>
      <c r="E1038" s="54">
        <f t="shared" si="21"/>
        <v>0</v>
      </c>
    </row>
    <row r="1039" spans="1:5" ht="14.25" hidden="1" customHeight="1" outlineLevel="1" x14ac:dyDescent="0.2">
      <c r="A1039" s="66" t="s">
        <v>203</v>
      </c>
      <c r="B1039" s="57" t="s">
        <v>202</v>
      </c>
      <c r="C1039" s="56"/>
      <c r="D1039" s="55"/>
      <c r="E1039" s="54">
        <f t="shared" si="21"/>
        <v>0</v>
      </c>
    </row>
    <row r="1040" spans="1:5" ht="14.25" hidden="1" customHeight="1" outlineLevel="1" x14ac:dyDescent="0.2">
      <c r="A1040" s="66" t="s">
        <v>201</v>
      </c>
      <c r="B1040" s="57" t="s">
        <v>200</v>
      </c>
      <c r="C1040" s="56"/>
      <c r="D1040" s="55"/>
      <c r="E1040" s="54">
        <f t="shared" si="21"/>
        <v>0</v>
      </c>
    </row>
    <row r="1041" spans="1:5" ht="14.25" hidden="1" customHeight="1" outlineLevel="1" x14ac:dyDescent="0.2">
      <c r="A1041" s="66" t="s">
        <v>199</v>
      </c>
      <c r="B1041" s="57" t="s">
        <v>198</v>
      </c>
      <c r="C1041" s="56"/>
      <c r="D1041" s="55"/>
      <c r="E1041" s="54">
        <f t="shared" si="21"/>
        <v>0</v>
      </c>
    </row>
    <row r="1042" spans="1:5" ht="14.25" hidden="1" customHeight="1" outlineLevel="1" x14ac:dyDescent="0.2">
      <c r="A1042" s="66" t="s">
        <v>197</v>
      </c>
      <c r="B1042" s="57" t="s">
        <v>56</v>
      </c>
      <c r="C1042" s="56"/>
      <c r="D1042" s="55"/>
      <c r="E1042" s="54">
        <f t="shared" si="21"/>
        <v>0</v>
      </c>
    </row>
    <row r="1043" spans="1:5" ht="14.25" hidden="1" customHeight="1" outlineLevel="1" x14ac:dyDescent="0.2">
      <c r="A1043" s="66"/>
      <c r="B1043" s="57"/>
      <c r="C1043" s="56"/>
      <c r="D1043" s="55"/>
      <c r="E1043" s="54"/>
    </row>
    <row r="1044" spans="1:5" ht="14.25" hidden="1" customHeight="1" outlineLevel="1" x14ac:dyDescent="0.2">
      <c r="A1044" s="66" t="s">
        <v>196</v>
      </c>
      <c r="B1044" s="57" t="s">
        <v>195</v>
      </c>
      <c r="C1044" s="56"/>
      <c r="D1044" s="55"/>
      <c r="E1044" s="54">
        <f t="shared" ref="E1044:E1075" si="22">IF(ISERROR(D1044/C1044*100),0,D1044/C1044*100)</f>
        <v>0</v>
      </c>
    </row>
    <row r="1045" spans="1:5" s="77" customFormat="1" ht="14.25" customHeight="1" collapsed="1" x14ac:dyDescent="0.2">
      <c r="A1045" s="76">
        <v>329</v>
      </c>
      <c r="B1045" s="69" t="s">
        <v>57</v>
      </c>
      <c r="C1045" s="11">
        <f>C1046+C1049+C1052+C1054+C1057</f>
        <v>5875.8265000000001</v>
      </c>
      <c r="D1045" s="11"/>
      <c r="E1045" s="65">
        <f t="shared" si="22"/>
        <v>0</v>
      </c>
    </row>
    <row r="1046" spans="1:5" ht="14.25" customHeight="1" x14ac:dyDescent="0.2">
      <c r="A1046" s="27">
        <v>3292</v>
      </c>
      <c r="B1046" s="27" t="s">
        <v>58</v>
      </c>
      <c r="C1046" s="10">
        <v>505</v>
      </c>
      <c r="D1046" s="10"/>
      <c r="E1046" s="65">
        <f t="shared" si="22"/>
        <v>0</v>
      </c>
    </row>
    <row r="1047" spans="1:5" ht="14.25" hidden="1" customHeight="1" outlineLevel="1" x14ac:dyDescent="0.2">
      <c r="A1047" s="57" t="s">
        <v>194</v>
      </c>
      <c r="B1047" s="57" t="s">
        <v>193</v>
      </c>
      <c r="C1047" s="56"/>
      <c r="D1047" s="55"/>
      <c r="E1047" s="54">
        <f t="shared" si="22"/>
        <v>0</v>
      </c>
    </row>
    <row r="1048" spans="1:5" ht="14.25" hidden="1" customHeight="1" outlineLevel="1" x14ac:dyDescent="0.2">
      <c r="A1048" s="57" t="s">
        <v>192</v>
      </c>
      <c r="B1048" s="57" t="s">
        <v>191</v>
      </c>
      <c r="C1048" s="56"/>
      <c r="D1048" s="55"/>
      <c r="E1048" s="54">
        <f t="shared" si="22"/>
        <v>0</v>
      </c>
    </row>
    <row r="1049" spans="1:5" ht="14.25" customHeight="1" collapsed="1" x14ac:dyDescent="0.2">
      <c r="A1049" s="27">
        <v>3293</v>
      </c>
      <c r="B1049" s="27" t="s">
        <v>59</v>
      </c>
      <c r="C1049" s="18">
        <v>1275.125</v>
      </c>
      <c r="D1049" s="18"/>
      <c r="E1049" s="65">
        <f t="shared" si="22"/>
        <v>0</v>
      </c>
    </row>
    <row r="1050" spans="1:5" ht="14.25" hidden="1" customHeight="1" outlineLevel="1" x14ac:dyDescent="0.2">
      <c r="A1050" s="57" t="s">
        <v>190</v>
      </c>
      <c r="B1050" s="57" t="s">
        <v>189</v>
      </c>
      <c r="C1050" s="56"/>
      <c r="D1050" s="55"/>
      <c r="E1050" s="54">
        <f t="shared" si="22"/>
        <v>0</v>
      </c>
    </row>
    <row r="1051" spans="1:5" ht="14.25" hidden="1" customHeight="1" outlineLevel="1" x14ac:dyDescent="0.2">
      <c r="A1051" s="57" t="s">
        <v>188</v>
      </c>
      <c r="B1051" s="57" t="s">
        <v>187</v>
      </c>
      <c r="C1051" s="56"/>
      <c r="D1051" s="55"/>
      <c r="E1051" s="54">
        <f t="shared" si="22"/>
        <v>0</v>
      </c>
    </row>
    <row r="1052" spans="1:5" ht="14.25" customHeight="1" collapsed="1" x14ac:dyDescent="0.2">
      <c r="A1052" s="27">
        <v>3294</v>
      </c>
      <c r="B1052" s="25" t="s">
        <v>86</v>
      </c>
      <c r="C1052" s="18">
        <v>15.301499999999999</v>
      </c>
      <c r="D1052" s="18"/>
      <c r="E1052" s="65">
        <f t="shared" si="22"/>
        <v>0</v>
      </c>
    </row>
    <row r="1053" spans="1:5" ht="14.25" hidden="1" customHeight="1" outlineLevel="1" x14ac:dyDescent="0.2">
      <c r="A1053" s="57" t="s">
        <v>186</v>
      </c>
      <c r="B1053" s="57" t="s">
        <v>86</v>
      </c>
      <c r="C1053" s="56"/>
      <c r="D1053" s="55"/>
      <c r="E1053" s="54">
        <f t="shared" si="22"/>
        <v>0</v>
      </c>
    </row>
    <row r="1054" spans="1:5" ht="14.25" customHeight="1" collapsed="1" x14ac:dyDescent="0.2">
      <c r="A1054" s="27">
        <v>3295</v>
      </c>
      <c r="B1054" s="27" t="s">
        <v>85</v>
      </c>
      <c r="C1054" s="18">
        <v>4080.4</v>
      </c>
      <c r="D1054" s="18"/>
      <c r="E1054" s="65">
        <f t="shared" si="22"/>
        <v>0</v>
      </c>
    </row>
    <row r="1055" spans="1:5" ht="14.25" hidden="1" customHeight="1" outlineLevel="1" x14ac:dyDescent="0.2">
      <c r="A1055" s="57" t="s">
        <v>185</v>
      </c>
      <c r="B1055" s="57" t="s">
        <v>143</v>
      </c>
      <c r="C1055" s="56"/>
      <c r="D1055" s="55"/>
      <c r="E1055" s="54">
        <f t="shared" si="22"/>
        <v>0</v>
      </c>
    </row>
    <row r="1056" spans="1:5" ht="14.25" hidden="1" customHeight="1" outlineLevel="1" x14ac:dyDescent="0.2">
      <c r="A1056" s="57" t="s">
        <v>184</v>
      </c>
      <c r="B1056" s="57" t="s">
        <v>183</v>
      </c>
      <c r="C1056" s="56"/>
      <c r="D1056" s="55"/>
      <c r="E1056" s="54">
        <f t="shared" si="22"/>
        <v>0</v>
      </c>
    </row>
    <row r="1057" spans="1:5" ht="14.25" customHeight="1" collapsed="1" x14ac:dyDescent="0.2">
      <c r="A1057" s="27">
        <v>3299</v>
      </c>
      <c r="B1057" s="27" t="s">
        <v>182</v>
      </c>
      <c r="C1057" s="18">
        <v>0</v>
      </c>
      <c r="D1057" s="18"/>
      <c r="E1057" s="65">
        <f t="shared" si="22"/>
        <v>0</v>
      </c>
    </row>
    <row r="1058" spans="1:5" ht="14.25" hidden="1" customHeight="1" outlineLevel="1" x14ac:dyDescent="0.2">
      <c r="A1058" s="66" t="s">
        <v>181</v>
      </c>
      <c r="B1058" s="57" t="s">
        <v>180</v>
      </c>
      <c r="C1058" s="56"/>
      <c r="D1058" s="55"/>
      <c r="E1058" s="54">
        <f t="shared" si="22"/>
        <v>0</v>
      </c>
    </row>
    <row r="1059" spans="1:5" ht="14.25" hidden="1" customHeight="1" outlineLevel="1" x14ac:dyDescent="0.2">
      <c r="A1059" s="57" t="s">
        <v>179</v>
      </c>
      <c r="B1059" s="57" t="s">
        <v>178</v>
      </c>
      <c r="C1059" s="56"/>
      <c r="D1059" s="55"/>
      <c r="E1059" s="54">
        <f t="shared" si="22"/>
        <v>0</v>
      </c>
    </row>
    <row r="1060" spans="1:5" ht="14.25" customHeight="1" collapsed="1" x14ac:dyDescent="0.2">
      <c r="A1060" s="76">
        <v>34</v>
      </c>
      <c r="B1060" s="16" t="s">
        <v>12</v>
      </c>
      <c r="C1060" s="11">
        <f>C1061</f>
        <v>3008.6600000000003</v>
      </c>
      <c r="D1060" s="11"/>
      <c r="E1060" s="11">
        <f t="shared" si="22"/>
        <v>0</v>
      </c>
    </row>
    <row r="1061" spans="1:5" ht="14.25" customHeight="1" x14ac:dyDescent="0.2">
      <c r="A1061" s="76">
        <v>343</v>
      </c>
      <c r="B1061" s="69" t="s">
        <v>62</v>
      </c>
      <c r="C1061" s="11">
        <f>C1062+C1069+C1071+C1074</f>
        <v>3008.6600000000003</v>
      </c>
      <c r="D1061" s="11"/>
      <c r="E1061" s="11">
        <f t="shared" si="22"/>
        <v>0</v>
      </c>
    </row>
    <row r="1062" spans="1:5" ht="14.25" customHeight="1" x14ac:dyDescent="0.2">
      <c r="A1062" s="72">
        <v>3431</v>
      </c>
      <c r="B1062" s="29" t="s">
        <v>63</v>
      </c>
      <c r="C1062" s="10">
        <v>1638.3600000000001</v>
      </c>
      <c r="D1062" s="10"/>
      <c r="E1062" s="10">
        <f t="shared" si="22"/>
        <v>0</v>
      </c>
    </row>
    <row r="1063" spans="1:5" ht="14.25" hidden="1" customHeight="1" outlineLevel="1" x14ac:dyDescent="0.2">
      <c r="A1063" s="57" t="s">
        <v>177</v>
      </c>
      <c r="B1063" s="57" t="s">
        <v>176</v>
      </c>
      <c r="C1063" s="55">
        <v>0</v>
      </c>
      <c r="D1063" s="55"/>
      <c r="E1063" s="55">
        <f t="shared" si="22"/>
        <v>0</v>
      </c>
    </row>
    <row r="1064" spans="1:5" ht="14.25" hidden="1" customHeight="1" outlineLevel="1" x14ac:dyDescent="0.2">
      <c r="A1064" s="57" t="s">
        <v>175</v>
      </c>
      <c r="B1064" s="57" t="s">
        <v>174</v>
      </c>
      <c r="C1064" s="55">
        <v>0</v>
      </c>
      <c r="D1064" s="55"/>
      <c r="E1064" s="55">
        <f t="shared" si="22"/>
        <v>0</v>
      </c>
    </row>
    <row r="1065" spans="1:5" ht="14.25" hidden="1" customHeight="1" outlineLevel="1" x14ac:dyDescent="0.2">
      <c r="A1065" s="57" t="s">
        <v>173</v>
      </c>
      <c r="B1065" s="57" t="s">
        <v>172</v>
      </c>
      <c r="C1065" s="55">
        <v>0</v>
      </c>
      <c r="D1065" s="55"/>
      <c r="E1065" s="55">
        <f t="shared" si="22"/>
        <v>0</v>
      </c>
    </row>
    <row r="1066" spans="1:5" ht="14.25" hidden="1" customHeight="1" outlineLevel="1" x14ac:dyDescent="0.2">
      <c r="A1066" s="57" t="s">
        <v>171</v>
      </c>
      <c r="B1066" s="57" t="s">
        <v>170</v>
      </c>
      <c r="C1066" s="55">
        <v>0</v>
      </c>
      <c r="D1066" s="55"/>
      <c r="E1066" s="55">
        <f t="shared" si="22"/>
        <v>0</v>
      </c>
    </row>
    <row r="1067" spans="1:5" ht="14.25" hidden="1" customHeight="1" outlineLevel="1" x14ac:dyDescent="0.2">
      <c r="A1067" s="57" t="s">
        <v>169</v>
      </c>
      <c r="B1067" s="57" t="s">
        <v>168</v>
      </c>
      <c r="C1067" s="55">
        <v>0</v>
      </c>
      <c r="D1067" s="55"/>
      <c r="E1067" s="55">
        <f t="shared" si="22"/>
        <v>0</v>
      </c>
    </row>
    <row r="1068" spans="1:5" ht="14.25" hidden="1" customHeight="1" outlineLevel="1" x14ac:dyDescent="0.2">
      <c r="A1068" s="57" t="s">
        <v>167</v>
      </c>
      <c r="B1068" s="57" t="s">
        <v>166</v>
      </c>
      <c r="C1068" s="55"/>
      <c r="D1068" s="55"/>
      <c r="E1068" s="55">
        <f t="shared" si="22"/>
        <v>0</v>
      </c>
    </row>
    <row r="1069" spans="1:5" ht="14.25" customHeight="1" collapsed="1" x14ac:dyDescent="0.2">
      <c r="A1069" s="72">
        <v>3432</v>
      </c>
      <c r="B1069" s="29" t="s">
        <v>84</v>
      </c>
      <c r="C1069" s="10">
        <v>915.2</v>
      </c>
      <c r="D1069" s="10"/>
      <c r="E1069" s="10">
        <f t="shared" si="22"/>
        <v>0</v>
      </c>
    </row>
    <row r="1070" spans="1:5" ht="14.25" hidden="1" customHeight="1" outlineLevel="1" x14ac:dyDescent="0.2">
      <c r="A1070" s="57" t="s">
        <v>165</v>
      </c>
      <c r="B1070" s="57" t="s">
        <v>164</v>
      </c>
      <c r="C1070" s="55">
        <v>0</v>
      </c>
      <c r="D1070" s="55"/>
      <c r="E1070" s="55">
        <f t="shared" si="22"/>
        <v>0</v>
      </c>
    </row>
    <row r="1071" spans="1:5" ht="14.25" customHeight="1" collapsed="1" x14ac:dyDescent="0.2">
      <c r="A1071" s="72">
        <v>3433</v>
      </c>
      <c r="B1071" s="29" t="s">
        <v>64</v>
      </c>
      <c r="C1071" s="10">
        <v>455.1</v>
      </c>
      <c r="D1071" s="10"/>
      <c r="E1071" s="10">
        <f t="shared" si="22"/>
        <v>0</v>
      </c>
    </row>
    <row r="1072" spans="1:5" ht="14.25" hidden="1" customHeight="1" outlineLevel="1" x14ac:dyDescent="0.2">
      <c r="A1072" s="57" t="s">
        <v>163</v>
      </c>
      <c r="B1072" s="57" t="s">
        <v>162</v>
      </c>
      <c r="C1072" s="55">
        <v>0</v>
      </c>
      <c r="D1072" s="55"/>
      <c r="E1072" s="55">
        <f t="shared" si="22"/>
        <v>0</v>
      </c>
    </row>
    <row r="1073" spans="1:5" ht="14.25" hidden="1" customHeight="1" outlineLevel="1" x14ac:dyDescent="0.2">
      <c r="A1073" s="57" t="s">
        <v>161</v>
      </c>
      <c r="B1073" s="57" t="s">
        <v>160</v>
      </c>
      <c r="C1073" s="55">
        <v>0</v>
      </c>
      <c r="D1073" s="55"/>
      <c r="E1073" s="55">
        <f t="shared" si="22"/>
        <v>0</v>
      </c>
    </row>
    <row r="1074" spans="1:5" ht="14.25" customHeight="1" collapsed="1" x14ac:dyDescent="0.2">
      <c r="A1074" s="72">
        <v>34349</v>
      </c>
      <c r="B1074" s="29" t="s">
        <v>159</v>
      </c>
      <c r="C1074" s="10">
        <v>0</v>
      </c>
      <c r="D1074" s="10"/>
      <c r="E1074" s="10">
        <f t="shared" si="22"/>
        <v>0</v>
      </c>
    </row>
    <row r="1075" spans="1:5" ht="14.25" hidden="1" customHeight="1" outlineLevel="1" x14ac:dyDescent="0.2">
      <c r="A1075" s="57" t="s">
        <v>158</v>
      </c>
      <c r="B1075" s="57" t="s">
        <v>157</v>
      </c>
      <c r="C1075" s="56"/>
      <c r="D1075" s="55"/>
      <c r="E1075" s="54">
        <f t="shared" si="22"/>
        <v>0</v>
      </c>
    </row>
    <row r="1076" spans="1:5" ht="14.25" customHeight="1" collapsed="1" x14ac:dyDescent="0.2">
      <c r="A1076" s="75">
        <v>37</v>
      </c>
      <c r="B1076" s="73" t="s">
        <v>156</v>
      </c>
      <c r="C1076" s="11">
        <f>C1077</f>
        <v>0</v>
      </c>
      <c r="D1076" s="11"/>
      <c r="E1076" s="68">
        <f t="shared" ref="E1076:E1107" si="23">IF(ISERROR(D1076/C1076*100),0,D1076/C1076*100)</f>
        <v>0</v>
      </c>
    </row>
    <row r="1077" spans="1:5" ht="14.25" customHeight="1" x14ac:dyDescent="0.2">
      <c r="A1077" s="15">
        <v>372</v>
      </c>
      <c r="B1077" s="73" t="s">
        <v>94</v>
      </c>
      <c r="C1077" s="11">
        <f>C1078</f>
        <v>0</v>
      </c>
      <c r="D1077" s="11"/>
      <c r="E1077" s="68">
        <f t="shared" si="23"/>
        <v>0</v>
      </c>
    </row>
    <row r="1078" spans="1:5" ht="14.25" customHeight="1" x14ac:dyDescent="0.2">
      <c r="A1078" s="72">
        <v>3721</v>
      </c>
      <c r="B1078" s="29" t="s">
        <v>93</v>
      </c>
      <c r="C1078" s="10">
        <v>0</v>
      </c>
      <c r="D1078" s="10"/>
      <c r="E1078" s="65">
        <f t="shared" si="23"/>
        <v>0</v>
      </c>
    </row>
    <row r="1079" spans="1:5" ht="14.25" hidden="1" customHeight="1" outlineLevel="1" x14ac:dyDescent="0.2">
      <c r="A1079" s="57" t="s">
        <v>155</v>
      </c>
      <c r="B1079" s="57" t="s">
        <v>154</v>
      </c>
      <c r="C1079" s="56"/>
      <c r="D1079" s="55"/>
      <c r="E1079" s="54">
        <f t="shared" si="23"/>
        <v>0</v>
      </c>
    </row>
    <row r="1080" spans="1:5" ht="14.25" customHeight="1" collapsed="1" x14ac:dyDescent="0.2">
      <c r="A1080" s="15">
        <v>38</v>
      </c>
      <c r="B1080" s="74" t="s">
        <v>78</v>
      </c>
      <c r="C1080" s="1">
        <f>C1081</f>
        <v>6500</v>
      </c>
      <c r="D1080" s="1"/>
      <c r="E1080" s="65">
        <f t="shared" si="23"/>
        <v>0</v>
      </c>
    </row>
    <row r="1081" spans="1:5" ht="14.25" customHeight="1" x14ac:dyDescent="0.2">
      <c r="A1081" s="15">
        <v>383</v>
      </c>
      <c r="B1081" s="73" t="s">
        <v>91</v>
      </c>
      <c r="C1081" s="1">
        <f>C1082</f>
        <v>6500</v>
      </c>
      <c r="D1081" s="1"/>
      <c r="E1081" s="65">
        <f t="shared" si="23"/>
        <v>0</v>
      </c>
    </row>
    <row r="1082" spans="1:5" ht="14.25" customHeight="1" x14ac:dyDescent="0.2">
      <c r="A1082" s="72">
        <v>3831</v>
      </c>
      <c r="B1082" s="29" t="s">
        <v>153</v>
      </c>
      <c r="C1082" s="20">
        <v>6500</v>
      </c>
      <c r="D1082" s="20"/>
      <c r="E1082" s="71">
        <f t="shared" si="23"/>
        <v>0</v>
      </c>
    </row>
    <row r="1083" spans="1:5" ht="14.25" hidden="1" customHeight="1" outlineLevel="1" x14ac:dyDescent="0.2">
      <c r="A1083" s="66" t="s">
        <v>152</v>
      </c>
      <c r="B1083" s="57" t="s">
        <v>151</v>
      </c>
      <c r="C1083" s="56"/>
      <c r="D1083" s="55"/>
      <c r="E1083" s="54">
        <f t="shared" si="23"/>
        <v>0</v>
      </c>
    </row>
    <row r="1084" spans="1:5" ht="14.25" hidden="1" customHeight="1" outlineLevel="1" x14ac:dyDescent="0.2">
      <c r="A1084" s="66" t="s">
        <v>150</v>
      </c>
      <c r="B1084" s="57" t="s">
        <v>149</v>
      </c>
      <c r="C1084" s="56"/>
      <c r="D1084" s="55"/>
      <c r="E1084" s="54">
        <f t="shared" si="23"/>
        <v>0</v>
      </c>
    </row>
    <row r="1085" spans="1:5" ht="14.25" hidden="1" customHeight="1" outlineLevel="1" x14ac:dyDescent="0.2">
      <c r="A1085" s="66" t="s">
        <v>148</v>
      </c>
      <c r="B1085" s="57" t="s">
        <v>147</v>
      </c>
      <c r="C1085" s="56"/>
      <c r="D1085" s="55"/>
      <c r="E1085" s="54">
        <f t="shared" si="23"/>
        <v>0</v>
      </c>
    </row>
    <row r="1086" spans="1:5" ht="14.25" hidden="1" customHeight="1" outlineLevel="1" x14ac:dyDescent="0.2">
      <c r="A1086" s="66" t="s">
        <v>146</v>
      </c>
      <c r="B1086" s="57" t="s">
        <v>145</v>
      </c>
      <c r="C1086" s="56"/>
      <c r="D1086" s="55"/>
      <c r="E1086" s="54">
        <f t="shared" si="23"/>
        <v>0</v>
      </c>
    </row>
    <row r="1087" spans="1:5" ht="14.25" hidden="1" customHeight="1" outlineLevel="1" x14ac:dyDescent="0.2">
      <c r="A1087" s="57" t="s">
        <v>144</v>
      </c>
      <c r="B1087" s="57" t="s">
        <v>143</v>
      </c>
      <c r="C1087" s="56"/>
      <c r="D1087" s="55"/>
      <c r="E1087" s="54">
        <f t="shared" si="23"/>
        <v>0</v>
      </c>
    </row>
    <row r="1088" spans="1:5" ht="14.25" hidden="1" customHeight="1" outlineLevel="1" x14ac:dyDescent="0.2">
      <c r="A1088" s="57" t="s">
        <v>142</v>
      </c>
      <c r="B1088" s="57" t="s">
        <v>141</v>
      </c>
      <c r="C1088" s="56"/>
      <c r="D1088" s="55"/>
      <c r="E1088" s="54">
        <f t="shared" si="23"/>
        <v>0</v>
      </c>
    </row>
    <row r="1089" spans="1:5" ht="14.25" hidden="1" customHeight="1" outlineLevel="1" x14ac:dyDescent="0.2">
      <c r="A1089" s="66" t="s">
        <v>140</v>
      </c>
      <c r="B1089" s="57" t="s">
        <v>139</v>
      </c>
      <c r="C1089" s="56"/>
      <c r="D1089" s="55"/>
      <c r="E1089" s="54">
        <f t="shared" si="23"/>
        <v>0</v>
      </c>
    </row>
    <row r="1090" spans="1:5" ht="14.25" hidden="1" customHeight="1" outlineLevel="1" x14ac:dyDescent="0.2">
      <c r="A1090" s="57" t="s">
        <v>138</v>
      </c>
      <c r="B1090" s="57" t="s">
        <v>137</v>
      </c>
      <c r="C1090" s="56"/>
      <c r="D1090" s="55"/>
      <c r="E1090" s="54">
        <f t="shared" si="23"/>
        <v>0</v>
      </c>
    </row>
    <row r="1091" spans="1:5" ht="14.25" hidden="1" customHeight="1" outlineLevel="1" x14ac:dyDescent="0.2">
      <c r="A1091" s="57" t="s">
        <v>136</v>
      </c>
      <c r="B1091" s="57" t="s">
        <v>135</v>
      </c>
      <c r="C1091" s="56"/>
      <c r="D1091" s="55"/>
      <c r="E1091" s="54">
        <f t="shared" si="23"/>
        <v>0</v>
      </c>
    </row>
    <row r="1092" spans="1:5" ht="14.25" hidden="1" customHeight="1" outlineLevel="1" x14ac:dyDescent="0.2">
      <c r="A1092" s="57" t="s">
        <v>134</v>
      </c>
      <c r="B1092" s="57" t="s">
        <v>133</v>
      </c>
      <c r="C1092" s="56"/>
      <c r="D1092" s="55"/>
      <c r="E1092" s="54">
        <f t="shared" si="23"/>
        <v>0</v>
      </c>
    </row>
    <row r="1093" spans="1:5" ht="14.25" hidden="1" customHeight="1" outlineLevel="1" x14ac:dyDescent="0.2">
      <c r="A1093" s="57" t="s">
        <v>132</v>
      </c>
      <c r="B1093" s="57" t="s">
        <v>131</v>
      </c>
      <c r="C1093" s="56"/>
      <c r="D1093" s="55"/>
      <c r="E1093" s="54">
        <f t="shared" si="23"/>
        <v>0</v>
      </c>
    </row>
    <row r="1094" spans="1:5" ht="14.25" customHeight="1" collapsed="1" x14ac:dyDescent="0.2">
      <c r="A1094" s="69" t="s">
        <v>130</v>
      </c>
      <c r="B1094" s="69" t="s">
        <v>129</v>
      </c>
      <c r="C1094" s="11">
        <f>C1095</f>
        <v>1875</v>
      </c>
      <c r="D1094" s="11"/>
      <c r="E1094" s="68">
        <f t="shared" si="23"/>
        <v>0</v>
      </c>
    </row>
    <row r="1095" spans="1:5" ht="14.25" customHeight="1" x14ac:dyDescent="0.2">
      <c r="A1095" s="69">
        <v>4</v>
      </c>
      <c r="B1095" s="17" t="s">
        <v>75</v>
      </c>
      <c r="C1095" s="11">
        <f>C1096</f>
        <v>1875</v>
      </c>
      <c r="D1095" s="11"/>
      <c r="E1095" s="68">
        <f t="shared" si="23"/>
        <v>0</v>
      </c>
    </row>
    <row r="1096" spans="1:5" ht="14.25" customHeight="1" x14ac:dyDescent="0.2">
      <c r="A1096" s="69">
        <v>42</v>
      </c>
      <c r="B1096" s="70" t="s">
        <v>13</v>
      </c>
      <c r="C1096" s="11">
        <f>C1097</f>
        <v>1875</v>
      </c>
      <c r="D1096" s="11"/>
      <c r="E1096" s="68">
        <f t="shared" si="23"/>
        <v>0</v>
      </c>
    </row>
    <row r="1097" spans="1:5" ht="14.25" customHeight="1" x14ac:dyDescent="0.2">
      <c r="A1097" s="69">
        <v>422</v>
      </c>
      <c r="B1097" s="16" t="s">
        <v>18</v>
      </c>
      <c r="C1097" s="11">
        <f>C1098+C1100+C1102</f>
        <v>1875</v>
      </c>
      <c r="D1097" s="11"/>
      <c r="E1097" s="68">
        <f t="shared" si="23"/>
        <v>0</v>
      </c>
    </row>
    <row r="1098" spans="1:5" ht="14.25" customHeight="1" x14ac:dyDescent="0.2">
      <c r="A1098" s="50" t="s">
        <v>14</v>
      </c>
      <c r="B1098" s="4" t="s">
        <v>15</v>
      </c>
      <c r="C1098" s="20">
        <v>875</v>
      </c>
      <c r="D1098" s="20"/>
      <c r="E1098" s="65">
        <f t="shared" si="23"/>
        <v>0</v>
      </c>
    </row>
    <row r="1099" spans="1:5" ht="14.25" hidden="1" customHeight="1" outlineLevel="1" x14ac:dyDescent="0.2">
      <c r="A1099" s="57" t="s">
        <v>128</v>
      </c>
      <c r="B1099" s="57" t="s">
        <v>15</v>
      </c>
      <c r="C1099" s="56"/>
      <c r="D1099" s="55"/>
      <c r="E1099" s="54">
        <f t="shared" si="23"/>
        <v>0</v>
      </c>
    </row>
    <row r="1100" spans="1:5" ht="14.25" customHeight="1" collapsed="1" x14ac:dyDescent="0.2">
      <c r="A1100" s="67" t="s">
        <v>16</v>
      </c>
      <c r="B1100" s="67" t="s">
        <v>17</v>
      </c>
      <c r="C1100" s="10">
        <v>500</v>
      </c>
      <c r="D1100" s="10"/>
      <c r="E1100" s="65">
        <f t="shared" si="23"/>
        <v>0</v>
      </c>
    </row>
    <row r="1101" spans="1:5" ht="14.25" hidden="1" customHeight="1" outlineLevel="1" x14ac:dyDescent="0.2">
      <c r="A1101" s="66" t="s">
        <v>127</v>
      </c>
      <c r="B1101" s="57" t="s">
        <v>17</v>
      </c>
      <c r="C1101" s="56"/>
      <c r="D1101" s="55"/>
      <c r="E1101" s="54">
        <f t="shared" si="23"/>
        <v>0</v>
      </c>
    </row>
    <row r="1102" spans="1:5" ht="14.25" customHeight="1" collapsed="1" x14ac:dyDescent="0.2">
      <c r="A1102" s="25">
        <v>4223</v>
      </c>
      <c r="B1102" s="28" t="s">
        <v>43</v>
      </c>
      <c r="C1102" s="10">
        <v>500</v>
      </c>
      <c r="D1102" s="10"/>
      <c r="E1102" s="65">
        <f t="shared" si="23"/>
        <v>0</v>
      </c>
    </row>
    <row r="1103" spans="1:5" ht="14.25" hidden="1" customHeight="1" outlineLevel="1" x14ac:dyDescent="0.2">
      <c r="A1103" s="57" t="s">
        <v>126</v>
      </c>
      <c r="B1103" s="57" t="s">
        <v>43</v>
      </c>
      <c r="C1103" s="56"/>
      <c r="D1103" s="55"/>
      <c r="E1103" s="54">
        <f t="shared" si="23"/>
        <v>0</v>
      </c>
    </row>
    <row r="1104" spans="1:5" collapsed="1" x14ac:dyDescent="0.2">
      <c r="A1104" s="60" t="s">
        <v>125</v>
      </c>
      <c r="B1104" s="60" t="s">
        <v>124</v>
      </c>
      <c r="C1104" s="11">
        <f>C1105</f>
        <v>3000</v>
      </c>
      <c r="D1104" s="11"/>
      <c r="E1104" s="12">
        <f t="shared" si="23"/>
        <v>0</v>
      </c>
    </row>
    <row r="1105" spans="1:5" x14ac:dyDescent="0.2">
      <c r="A1105" s="61">
        <v>4</v>
      </c>
      <c r="B1105" s="64" t="s">
        <v>75</v>
      </c>
      <c r="C1105" s="11">
        <f>C1106+C1110</f>
        <v>3000</v>
      </c>
      <c r="D1105" s="11"/>
      <c r="E1105" s="12">
        <f t="shared" si="23"/>
        <v>0</v>
      </c>
    </row>
    <row r="1106" spans="1:5" x14ac:dyDescent="0.2">
      <c r="A1106" s="60">
        <v>41</v>
      </c>
      <c r="B1106" s="62" t="s">
        <v>98</v>
      </c>
      <c r="C1106" s="11">
        <f>C1107</f>
        <v>500</v>
      </c>
      <c r="D1106" s="11"/>
      <c r="E1106" s="12">
        <f t="shared" si="23"/>
        <v>0</v>
      </c>
    </row>
    <row r="1107" spans="1:5" x14ac:dyDescent="0.2">
      <c r="A1107" s="61">
        <v>412</v>
      </c>
      <c r="B1107" s="60" t="s">
        <v>99</v>
      </c>
      <c r="C1107" s="11">
        <f>C1108</f>
        <v>500</v>
      </c>
      <c r="D1107" s="11"/>
      <c r="E1107" s="12">
        <f t="shared" si="23"/>
        <v>0</v>
      </c>
    </row>
    <row r="1108" spans="1:5" x14ac:dyDescent="0.2">
      <c r="A1108" s="59">
        <v>4123</v>
      </c>
      <c r="B1108" s="58" t="s">
        <v>97</v>
      </c>
      <c r="C1108" s="10">
        <v>500</v>
      </c>
      <c r="D1108" s="63"/>
      <c r="E1108" s="12">
        <f>IF(ISERROR(D1108/C1108*100),0,D1108/C1108*100)</f>
        <v>0</v>
      </c>
    </row>
    <row r="1109" spans="1:5" hidden="1" outlineLevel="1" x14ac:dyDescent="0.2">
      <c r="A1109" s="57" t="s">
        <v>123</v>
      </c>
      <c r="B1109" s="57" t="s">
        <v>97</v>
      </c>
      <c r="C1109" s="56"/>
      <c r="D1109" s="55"/>
      <c r="E1109" s="54">
        <f>IF(ISERROR(D1109/C1109*100),0,D1109/C1109*100)</f>
        <v>0</v>
      </c>
    </row>
    <row r="1110" spans="1:5" collapsed="1" x14ac:dyDescent="0.2">
      <c r="A1110" s="60">
        <v>42</v>
      </c>
      <c r="B1110" s="62" t="s">
        <v>13</v>
      </c>
      <c r="C1110" s="11">
        <f>C1111</f>
        <v>2500</v>
      </c>
      <c r="D1110" s="11"/>
      <c r="E1110" s="12">
        <f>IF(ISERROR(D1110/C1110*100),0,D1110/C1110*100)</f>
        <v>0</v>
      </c>
    </row>
    <row r="1111" spans="1:5" x14ac:dyDescent="0.2">
      <c r="A1111" s="61">
        <v>426</v>
      </c>
      <c r="B1111" s="60" t="s">
        <v>20</v>
      </c>
      <c r="C1111" s="12">
        <f>C1112</f>
        <v>2500</v>
      </c>
      <c r="E1111" s="12">
        <f>IF(ISERROR(D1111/C1111*100),0,D1111/C1111*100)</f>
        <v>0</v>
      </c>
    </row>
    <row r="1112" spans="1:5" x14ac:dyDescent="0.2">
      <c r="A1112" s="59" t="s">
        <v>122</v>
      </c>
      <c r="B1112" s="58" t="s">
        <v>0</v>
      </c>
      <c r="C1112" s="10">
        <v>2500</v>
      </c>
      <c r="D1112" s="10"/>
      <c r="E1112" s="12">
        <f>IF(ISERROR(D1112/C1112*100),0,D1112/C1112*100)</f>
        <v>0</v>
      </c>
    </row>
    <row r="1113" spans="1:5" hidden="1" outlineLevel="1" x14ac:dyDescent="0.2">
      <c r="A1113" s="57" t="s">
        <v>121</v>
      </c>
      <c r="B1113" s="57" t="s">
        <v>120</v>
      </c>
      <c r="C1113" s="56"/>
      <c r="D1113" s="55"/>
      <c r="E1113" s="54"/>
    </row>
    <row r="1114" spans="1:5" collapsed="1" x14ac:dyDescent="0.2"/>
    <row r="1174" spans="1:2" x14ac:dyDescent="0.2">
      <c r="A1174" s="47"/>
      <c r="B1174" s="46"/>
    </row>
    <row r="1257" spans="1:2" x14ac:dyDescent="0.2">
      <c r="A1257" s="47"/>
      <c r="B1257" s="46"/>
    </row>
    <row r="1314" spans="1:2" x14ac:dyDescent="0.2">
      <c r="A1314" s="47"/>
      <c r="B1314" s="46"/>
    </row>
    <row r="1351" spans="1:2" x14ac:dyDescent="0.2">
      <c r="A1351" s="45"/>
      <c r="B1351" s="48"/>
    </row>
    <row r="1416" spans="1:2" x14ac:dyDescent="0.2">
      <c r="A1416" s="53"/>
      <c r="B1416" s="52"/>
    </row>
    <row r="1418" spans="1:2" x14ac:dyDescent="0.2">
      <c r="A1418" s="49"/>
      <c r="B1418" s="49"/>
    </row>
    <row r="1419" spans="1:2" x14ac:dyDescent="0.2">
      <c r="A1419" s="45"/>
      <c r="B1419" s="44"/>
    </row>
    <row r="1421" spans="1:2" x14ac:dyDescent="0.2">
      <c r="A1421" s="49"/>
    </row>
    <row r="1422" spans="1:2" x14ac:dyDescent="0.2">
      <c r="A1422" s="48"/>
    </row>
    <row r="1425" spans="1:2" x14ac:dyDescent="0.2">
      <c r="A1425" s="45"/>
      <c r="B1425" s="48"/>
    </row>
    <row r="1426" spans="1:2" x14ac:dyDescent="0.2">
      <c r="A1426" s="49"/>
    </row>
    <row r="1428" spans="1:2" x14ac:dyDescent="0.2">
      <c r="A1428" s="50"/>
      <c r="B1428" s="3"/>
    </row>
    <row r="1429" spans="1:2" x14ac:dyDescent="0.2">
      <c r="A1429" s="50"/>
      <c r="B1429" s="3"/>
    </row>
    <row r="1430" spans="1:2" x14ac:dyDescent="0.2">
      <c r="A1430" s="45"/>
      <c r="B1430" s="48"/>
    </row>
    <row r="1431" spans="1:2" x14ac:dyDescent="0.2">
      <c r="A1431" s="49"/>
    </row>
    <row r="1432" spans="1:2" x14ac:dyDescent="0.2">
      <c r="A1432" s="48"/>
    </row>
    <row r="1433" spans="1:2" x14ac:dyDescent="0.2">
      <c r="A1433" s="50"/>
      <c r="B1433" s="3"/>
    </row>
    <row r="1434" spans="1:2" x14ac:dyDescent="0.2">
      <c r="A1434" s="50"/>
      <c r="B1434" s="3"/>
    </row>
    <row r="1435" spans="1:2" x14ac:dyDescent="0.2">
      <c r="A1435" s="45"/>
      <c r="B1435" s="48"/>
    </row>
    <row r="1436" spans="1:2" x14ac:dyDescent="0.2">
      <c r="A1436" s="49"/>
    </row>
    <row r="1437" spans="1:2" x14ac:dyDescent="0.2">
      <c r="A1437" s="48"/>
    </row>
    <row r="1438" spans="1:2" x14ac:dyDescent="0.2">
      <c r="A1438" s="50"/>
      <c r="B1438" s="3"/>
    </row>
    <row r="1439" spans="1:2" x14ac:dyDescent="0.2">
      <c r="A1439" s="48"/>
    </row>
    <row r="1440" spans="1:2" x14ac:dyDescent="0.2">
      <c r="A1440" s="45"/>
      <c r="B1440" s="48"/>
    </row>
    <row r="1441" spans="1:2" x14ac:dyDescent="0.2">
      <c r="A1441" s="48"/>
    </row>
    <row r="1442" spans="1:2" x14ac:dyDescent="0.2">
      <c r="A1442" s="48"/>
    </row>
    <row r="1443" spans="1:2" x14ac:dyDescent="0.2">
      <c r="A1443" s="50"/>
      <c r="B1443" s="3"/>
    </row>
    <row r="1444" spans="1:2" x14ac:dyDescent="0.2">
      <c r="A1444" s="48"/>
    </row>
    <row r="1445" spans="1:2" x14ac:dyDescent="0.2">
      <c r="A1445" s="48"/>
    </row>
    <row r="1446" spans="1:2" x14ac:dyDescent="0.2">
      <c r="A1446" s="50"/>
      <c r="B1446" s="3"/>
    </row>
    <row r="1447" spans="1:2" x14ac:dyDescent="0.2">
      <c r="A1447" s="48"/>
    </row>
    <row r="1448" spans="1:2" x14ac:dyDescent="0.2">
      <c r="A1448" s="48"/>
    </row>
    <row r="1449" spans="1:2" x14ac:dyDescent="0.2">
      <c r="A1449" s="50"/>
      <c r="B1449" s="3"/>
    </row>
    <row r="1450" spans="1:2" x14ac:dyDescent="0.2">
      <c r="A1450" s="50"/>
      <c r="B1450" s="3"/>
    </row>
    <row r="1451" spans="1:2" x14ac:dyDescent="0.2">
      <c r="A1451" s="50"/>
      <c r="B1451" s="3"/>
    </row>
    <row r="1452" spans="1:2" x14ac:dyDescent="0.2">
      <c r="A1452" s="48"/>
    </row>
    <row r="1453" spans="1:2" x14ac:dyDescent="0.2">
      <c r="A1453" s="48"/>
    </row>
    <row r="1454" spans="1:2" x14ac:dyDescent="0.2">
      <c r="A1454" s="50"/>
      <c r="B1454" s="4"/>
    </row>
    <row r="1455" spans="1:2" x14ac:dyDescent="0.2">
      <c r="A1455" s="48"/>
    </row>
    <row r="1456" spans="1:2" x14ac:dyDescent="0.2">
      <c r="A1456" s="48"/>
    </row>
    <row r="1457" spans="1:2" x14ac:dyDescent="0.2">
      <c r="A1457" s="50"/>
      <c r="B1457" s="3"/>
    </row>
    <row r="1458" spans="1:2" x14ac:dyDescent="0.2">
      <c r="A1458" s="48"/>
    </row>
    <row r="1459" spans="1:2" x14ac:dyDescent="0.2">
      <c r="A1459" s="48"/>
    </row>
    <row r="1460" spans="1:2" x14ac:dyDescent="0.2">
      <c r="A1460" s="50"/>
      <c r="B1460" s="3"/>
    </row>
    <row r="1461" spans="1:2" x14ac:dyDescent="0.2">
      <c r="A1461" s="48"/>
    </row>
    <row r="1462" spans="1:2" x14ac:dyDescent="0.2">
      <c r="A1462" s="48"/>
    </row>
    <row r="1463" spans="1:2" x14ac:dyDescent="0.2">
      <c r="A1463" s="50"/>
      <c r="B1463" s="3"/>
    </row>
    <row r="1464" spans="1:2" x14ac:dyDescent="0.2">
      <c r="A1464" s="48"/>
    </row>
    <row r="1465" spans="1:2" x14ac:dyDescent="0.2">
      <c r="A1465" s="48"/>
    </row>
    <row r="1466" spans="1:2" x14ac:dyDescent="0.2">
      <c r="A1466" s="50"/>
      <c r="B1466" s="3"/>
    </row>
    <row r="1467" spans="1:2" x14ac:dyDescent="0.2">
      <c r="A1467" s="48"/>
    </row>
    <row r="1468" spans="1:2" x14ac:dyDescent="0.2">
      <c r="A1468" s="48"/>
    </row>
    <row r="1469" spans="1:2" x14ac:dyDescent="0.2">
      <c r="A1469" s="50"/>
      <c r="B1469" s="3"/>
    </row>
    <row r="1470" spans="1:2" x14ac:dyDescent="0.2">
      <c r="A1470" s="48"/>
    </row>
    <row r="1471" spans="1:2" x14ac:dyDescent="0.2">
      <c r="A1471" s="48"/>
    </row>
    <row r="1472" spans="1:2" x14ac:dyDescent="0.2">
      <c r="A1472" s="50"/>
      <c r="B1472" s="3"/>
    </row>
    <row r="1473" spans="1:2" x14ac:dyDescent="0.2">
      <c r="A1473" s="48"/>
    </row>
    <row r="1474" spans="1:2" x14ac:dyDescent="0.2">
      <c r="A1474" s="48"/>
    </row>
    <row r="1475" spans="1:2" x14ac:dyDescent="0.2">
      <c r="A1475" s="50"/>
      <c r="B1475" s="3"/>
    </row>
    <row r="1476" spans="1:2" x14ac:dyDescent="0.2">
      <c r="A1476" s="48"/>
    </row>
    <row r="1477" spans="1:2" x14ac:dyDescent="0.2">
      <c r="A1477" s="48"/>
    </row>
    <row r="1478" spans="1:2" x14ac:dyDescent="0.2">
      <c r="A1478" s="50"/>
      <c r="B1478" s="3"/>
    </row>
    <row r="1479" spans="1:2" x14ac:dyDescent="0.2">
      <c r="A1479" s="48"/>
    </row>
    <row r="1480" spans="1:2" x14ac:dyDescent="0.2">
      <c r="A1480" s="48"/>
    </row>
    <row r="1481" spans="1:2" x14ac:dyDescent="0.2">
      <c r="A1481" s="50"/>
      <c r="B1481" s="3"/>
    </row>
    <row r="1482" spans="1:2" x14ac:dyDescent="0.2">
      <c r="B1482" s="3"/>
    </row>
    <row r="1483" spans="1:2" x14ac:dyDescent="0.2">
      <c r="A1483" s="48"/>
    </row>
    <row r="1484" spans="1:2" x14ac:dyDescent="0.2">
      <c r="A1484" s="50"/>
      <c r="B1484" s="3"/>
    </row>
    <row r="1485" spans="1:2" x14ac:dyDescent="0.2">
      <c r="A1485" s="50"/>
      <c r="B1485" s="3"/>
    </row>
    <row r="1486" spans="1:2" x14ac:dyDescent="0.2">
      <c r="A1486" s="48"/>
    </row>
    <row r="1487" spans="1:2" x14ac:dyDescent="0.2">
      <c r="A1487" s="50"/>
      <c r="B1487" s="3"/>
    </row>
    <row r="1488" spans="1:2" x14ac:dyDescent="0.2">
      <c r="A1488" s="50"/>
      <c r="B1488" s="3"/>
    </row>
    <row r="1489" spans="1:2" x14ac:dyDescent="0.2">
      <c r="A1489" s="45"/>
      <c r="B1489" s="48"/>
    </row>
    <row r="1490" spans="1:2" x14ac:dyDescent="0.2">
      <c r="A1490" s="50"/>
      <c r="B1490" s="3"/>
    </row>
    <row r="1491" spans="1:2" x14ac:dyDescent="0.2">
      <c r="A1491" s="48"/>
    </row>
    <row r="1492" spans="1:2" x14ac:dyDescent="0.2">
      <c r="A1492" s="48"/>
      <c r="B1492" s="48"/>
    </row>
    <row r="1493" spans="1:2" x14ac:dyDescent="0.2">
      <c r="A1493" s="48"/>
      <c r="B1493" s="48"/>
    </row>
    <row r="1494" spans="1:2" x14ac:dyDescent="0.2">
      <c r="A1494" s="48"/>
    </row>
    <row r="1495" spans="1:2" x14ac:dyDescent="0.2">
      <c r="A1495" s="50"/>
      <c r="B1495" s="3"/>
    </row>
    <row r="1496" spans="1:2" x14ac:dyDescent="0.2">
      <c r="A1496" s="48"/>
      <c r="B1496" s="48"/>
    </row>
    <row r="1497" spans="1:2" x14ac:dyDescent="0.2">
      <c r="A1497" s="48"/>
    </row>
    <row r="1498" spans="1:2" x14ac:dyDescent="0.2">
      <c r="A1498" s="50"/>
      <c r="B1498" s="3"/>
    </row>
    <row r="1499" spans="1:2" x14ac:dyDescent="0.2">
      <c r="A1499" s="48"/>
      <c r="B1499" s="48"/>
    </row>
    <row r="1500" spans="1:2" x14ac:dyDescent="0.2">
      <c r="A1500" s="48"/>
    </row>
    <row r="1501" spans="1:2" x14ac:dyDescent="0.2">
      <c r="A1501" s="50"/>
      <c r="B1501" s="3"/>
    </row>
    <row r="1502" spans="1:2" x14ac:dyDescent="0.2">
      <c r="A1502" s="48"/>
      <c r="B1502" s="48"/>
    </row>
    <row r="1503" spans="1:2" x14ac:dyDescent="0.2">
      <c r="A1503" s="48"/>
    </row>
    <row r="1504" spans="1:2" x14ac:dyDescent="0.2">
      <c r="A1504" s="50"/>
      <c r="B1504" s="3"/>
    </row>
    <row r="1505" spans="1:2" x14ac:dyDescent="0.2">
      <c r="A1505" s="48"/>
    </row>
    <row r="1506" spans="1:2" x14ac:dyDescent="0.2">
      <c r="A1506" s="48"/>
    </row>
    <row r="1507" spans="1:2" x14ac:dyDescent="0.2">
      <c r="A1507" s="50"/>
      <c r="B1507" s="3"/>
    </row>
    <row r="1508" spans="1:2" x14ac:dyDescent="0.2">
      <c r="A1508" s="48"/>
    </row>
    <row r="1509" spans="1:2" x14ac:dyDescent="0.2">
      <c r="A1509" s="48"/>
    </row>
    <row r="1510" spans="1:2" x14ac:dyDescent="0.2">
      <c r="A1510" s="50"/>
      <c r="B1510" s="3"/>
    </row>
    <row r="1511" spans="1:2" x14ac:dyDescent="0.2">
      <c r="A1511" s="48"/>
    </row>
    <row r="1512" spans="1:2" x14ac:dyDescent="0.2">
      <c r="A1512" s="48"/>
      <c r="B1512" s="50"/>
    </row>
    <row r="1513" spans="1:2" x14ac:dyDescent="0.2">
      <c r="A1513" s="50"/>
      <c r="B1513" s="3"/>
    </row>
    <row r="1514" spans="1:2" x14ac:dyDescent="0.2">
      <c r="A1514" s="50"/>
      <c r="B1514" s="3"/>
    </row>
    <row r="1515" spans="1:2" x14ac:dyDescent="0.2">
      <c r="A1515" s="50"/>
      <c r="B1515" s="3"/>
    </row>
    <row r="1516" spans="1:2" x14ac:dyDescent="0.2">
      <c r="A1516" s="48"/>
    </row>
    <row r="1517" spans="1:2" x14ac:dyDescent="0.2">
      <c r="A1517" s="48"/>
    </row>
    <row r="1518" spans="1:2" x14ac:dyDescent="0.2">
      <c r="A1518" s="50"/>
      <c r="B1518" s="3"/>
    </row>
    <row r="1519" spans="1:2" x14ac:dyDescent="0.2">
      <c r="A1519" s="48"/>
    </row>
    <row r="1520" spans="1:2" x14ac:dyDescent="0.2">
      <c r="A1520" s="48"/>
    </row>
    <row r="1521" spans="1:2" x14ac:dyDescent="0.2">
      <c r="A1521" s="50"/>
      <c r="B1521" s="3"/>
    </row>
    <row r="1522" spans="1:2" x14ac:dyDescent="0.2">
      <c r="A1522" s="50"/>
      <c r="B1522" s="3"/>
    </row>
    <row r="1523" spans="1:2" x14ac:dyDescent="0.2">
      <c r="A1523" s="50"/>
      <c r="B1523" s="3"/>
    </row>
    <row r="1524" spans="1:2" x14ac:dyDescent="0.2">
      <c r="A1524" s="50"/>
      <c r="B1524" s="3"/>
    </row>
    <row r="1525" spans="1:2" x14ac:dyDescent="0.2">
      <c r="A1525" s="50"/>
      <c r="B1525" s="3"/>
    </row>
    <row r="1526" spans="1:2" x14ac:dyDescent="0.2">
      <c r="A1526" s="50"/>
      <c r="B1526" s="3"/>
    </row>
    <row r="1527" spans="1:2" x14ac:dyDescent="0.2">
      <c r="A1527" s="48"/>
    </row>
    <row r="1528" spans="1:2" x14ac:dyDescent="0.2">
      <c r="A1528" s="48"/>
      <c r="B1528" s="3"/>
    </row>
    <row r="1529" spans="1:2" x14ac:dyDescent="0.2">
      <c r="A1529" s="52"/>
      <c r="B1529" s="3"/>
    </row>
    <row r="1530" spans="1:2" x14ac:dyDescent="0.2">
      <c r="A1530" s="50"/>
      <c r="B1530" s="3"/>
    </row>
    <row r="1531" spans="1:2" x14ac:dyDescent="0.2">
      <c r="A1531" s="50"/>
      <c r="B1531" s="3"/>
    </row>
    <row r="1532" spans="1:2" x14ac:dyDescent="0.2">
      <c r="A1532" s="50"/>
      <c r="B1532" s="3"/>
    </row>
    <row r="1533" spans="1:2" x14ac:dyDescent="0.2">
      <c r="A1533" s="50"/>
      <c r="B1533" s="3"/>
    </row>
    <row r="1534" spans="1:2" x14ac:dyDescent="0.2">
      <c r="A1534" s="50"/>
      <c r="B1534" s="3"/>
    </row>
    <row r="1535" spans="1:2" x14ac:dyDescent="0.2">
      <c r="A1535" s="48"/>
    </row>
    <row r="1536" spans="1:2" x14ac:dyDescent="0.2">
      <c r="A1536" s="48"/>
    </row>
    <row r="1537" spans="1:2" x14ac:dyDescent="0.2">
      <c r="A1537" s="50"/>
      <c r="B1537" s="3"/>
    </row>
    <row r="1538" spans="1:2" x14ac:dyDescent="0.2">
      <c r="B1538" s="3"/>
    </row>
    <row r="1539" spans="1:2" x14ac:dyDescent="0.2">
      <c r="A1539" s="48"/>
      <c r="B1539" s="3"/>
    </row>
    <row r="1540" spans="1:2" x14ac:dyDescent="0.2">
      <c r="A1540" s="50"/>
      <c r="B1540" s="3"/>
    </row>
    <row r="1541" spans="1:2" x14ac:dyDescent="0.2">
      <c r="A1541" s="50"/>
      <c r="B1541" s="3"/>
    </row>
    <row r="1542" spans="1:2" x14ac:dyDescent="0.2">
      <c r="A1542" s="48"/>
      <c r="B1542" s="3"/>
    </row>
    <row r="1543" spans="1:2" x14ac:dyDescent="0.2">
      <c r="A1543" s="50"/>
      <c r="B1543" s="3"/>
    </row>
    <row r="1544" spans="1:2" x14ac:dyDescent="0.2">
      <c r="B1544" s="3"/>
    </row>
    <row r="1545" spans="1:2" x14ac:dyDescent="0.2">
      <c r="A1545" s="51"/>
      <c r="B1545" s="48"/>
    </row>
    <row r="1546" spans="1:2" x14ac:dyDescent="0.2">
      <c r="B1546" s="3"/>
    </row>
    <row r="1547" spans="1:2" x14ac:dyDescent="0.2">
      <c r="A1547" s="48"/>
      <c r="B1547" s="48"/>
    </row>
    <row r="1548" spans="1:2" x14ac:dyDescent="0.2">
      <c r="A1548" s="48"/>
    </row>
    <row r="1549" spans="1:2" x14ac:dyDescent="0.2">
      <c r="A1549" s="48"/>
    </row>
    <row r="1550" spans="1:2" x14ac:dyDescent="0.2">
      <c r="A1550" s="50"/>
      <c r="B1550" s="3"/>
    </row>
    <row r="1551" spans="1:2" x14ac:dyDescent="0.2">
      <c r="A1551" s="50"/>
      <c r="B1551" s="3"/>
    </row>
    <row r="1552" spans="1:2" x14ac:dyDescent="0.2">
      <c r="A1552" s="48"/>
    </row>
    <row r="1553" spans="1:2" x14ac:dyDescent="0.2">
      <c r="A1553" s="48"/>
    </row>
    <row r="1554" spans="1:2" x14ac:dyDescent="0.2">
      <c r="A1554" s="50"/>
      <c r="B1554" s="3"/>
    </row>
    <row r="1555" spans="1:2" x14ac:dyDescent="0.2">
      <c r="A1555" s="50"/>
      <c r="B1555" s="3"/>
    </row>
    <row r="1556" spans="1:2" x14ac:dyDescent="0.2">
      <c r="A1556" s="50"/>
      <c r="B1556" s="3"/>
    </row>
    <row r="1557" spans="1:2" x14ac:dyDescent="0.2">
      <c r="A1557" s="50"/>
      <c r="B1557" s="3"/>
    </row>
    <row r="1558" spans="1:2" x14ac:dyDescent="0.2">
      <c r="A1558" s="50"/>
      <c r="B1558" s="3"/>
    </row>
    <row r="1559" spans="1:2" x14ac:dyDescent="0.2">
      <c r="A1559" s="48"/>
    </row>
    <row r="1560" spans="1:2" x14ac:dyDescent="0.2">
      <c r="A1560" s="48"/>
    </row>
    <row r="1561" spans="1:2" x14ac:dyDescent="0.2">
      <c r="A1561" s="50"/>
      <c r="B1561" s="3"/>
    </row>
    <row r="1562" spans="1:2" x14ac:dyDescent="0.2">
      <c r="A1562" s="50"/>
      <c r="B1562" s="3"/>
    </row>
    <row r="1563" spans="1:2" x14ac:dyDescent="0.2">
      <c r="A1563" s="50"/>
      <c r="B1563" s="3"/>
    </row>
    <row r="1564" spans="1:2" x14ac:dyDescent="0.2">
      <c r="A1564" s="50"/>
      <c r="B1564" s="3"/>
    </row>
    <row r="1565" spans="1:2" x14ac:dyDescent="0.2">
      <c r="A1565" s="50"/>
      <c r="B1565" s="3"/>
    </row>
    <row r="1566" spans="1:2" x14ac:dyDescent="0.2">
      <c r="A1566" s="45"/>
      <c r="B1566" s="48"/>
    </row>
    <row r="1567" spans="1:2" x14ac:dyDescent="0.2">
      <c r="A1567" s="50"/>
      <c r="B1567" s="3"/>
    </row>
    <row r="1568" spans="1:2" x14ac:dyDescent="0.2">
      <c r="A1568" s="48"/>
      <c r="B1568" s="48"/>
    </row>
    <row r="1569" spans="1:2" x14ac:dyDescent="0.2">
      <c r="A1569" s="48"/>
    </row>
    <row r="1570" spans="1:2" x14ac:dyDescent="0.2">
      <c r="A1570" s="48"/>
    </row>
    <row r="1571" spans="1:2" x14ac:dyDescent="0.2">
      <c r="A1571" s="50"/>
      <c r="B1571" s="3"/>
    </row>
    <row r="1572" spans="1:2" x14ac:dyDescent="0.2">
      <c r="A1572" s="50"/>
      <c r="B1572" s="3"/>
    </row>
    <row r="1573" spans="1:2" x14ac:dyDescent="0.2">
      <c r="A1573" s="48"/>
    </row>
    <row r="1574" spans="1:2" x14ac:dyDescent="0.2">
      <c r="A1574" s="50"/>
      <c r="B1574" s="3"/>
    </row>
    <row r="1575" spans="1:2" x14ac:dyDescent="0.2">
      <c r="A1575" s="48"/>
    </row>
    <row r="1579" spans="1:2" x14ac:dyDescent="0.2">
      <c r="A1579" s="48"/>
    </row>
    <row r="1580" spans="1:2" x14ac:dyDescent="0.2">
      <c r="A1580" s="48"/>
    </row>
    <row r="1581" spans="1:2" x14ac:dyDescent="0.2">
      <c r="A1581" s="50"/>
      <c r="B1581" s="3"/>
    </row>
    <row r="1582" spans="1:2" x14ac:dyDescent="0.2">
      <c r="A1582" s="49"/>
    </row>
    <row r="1584" spans="1:2" x14ac:dyDescent="0.2">
      <c r="A1584" s="45"/>
      <c r="B1584" s="48"/>
    </row>
    <row r="1621" spans="1:2" x14ac:dyDescent="0.2">
      <c r="A1621" s="45"/>
      <c r="B1621" s="44"/>
    </row>
    <row r="1646" spans="1:2" x14ac:dyDescent="0.2">
      <c r="A1646" s="47"/>
      <c r="B1646" s="46"/>
    </row>
    <row r="1648" spans="1:2" x14ac:dyDescent="0.2">
      <c r="A1648" s="47"/>
      <c r="B1648" s="46"/>
    </row>
    <row r="1649" spans="1:2" x14ac:dyDescent="0.2">
      <c r="A1649" s="47"/>
      <c r="B1649" s="46"/>
    </row>
    <row r="1650" spans="1:2" x14ac:dyDescent="0.2">
      <c r="A1650" s="47"/>
      <c r="B1650" s="46"/>
    </row>
    <row r="1651" spans="1:2" x14ac:dyDescent="0.2">
      <c r="A1651" s="47"/>
      <c r="B1651" s="46"/>
    </row>
    <row r="1653" spans="1:2" x14ac:dyDescent="0.2">
      <c r="A1653" s="45"/>
      <c r="B1653" s="44"/>
    </row>
    <row r="1699" spans="1:2" x14ac:dyDescent="0.2">
      <c r="A1699" s="47"/>
      <c r="B1699" s="46"/>
    </row>
    <row r="1701" spans="1:2" x14ac:dyDescent="0.2">
      <c r="A1701" s="47"/>
      <c r="B1701" s="46"/>
    </row>
    <row r="1702" spans="1:2" x14ac:dyDescent="0.2">
      <c r="A1702" s="47"/>
      <c r="B1702" s="46"/>
    </row>
    <row r="1703" spans="1:2" x14ac:dyDescent="0.2">
      <c r="A1703" s="47"/>
      <c r="B1703" s="46"/>
    </row>
    <row r="1708" spans="1:2" x14ac:dyDescent="0.2">
      <c r="A1708" s="45"/>
      <c r="B1708" s="44"/>
    </row>
  </sheetData>
  <mergeCells count="1">
    <mergeCell ref="A1:E1"/>
  </mergeCells>
  <printOptions horizontalCentered="1"/>
  <pageMargins left="0.23622047244094491" right="0.23622047244094491" top="0.43307086614173229" bottom="0.43307086614173229" header="0.31496062992125984" footer="0.31496062992125984"/>
  <pageSetup paperSize="9" scale="90" firstPageNumber="7" orientation="portrait" useFirstPageNumber="1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showGridLines="0" topLeftCell="D97" zoomScaleNormal="100" workbookViewId="0">
      <selection activeCell="K115" sqref="K115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41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41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41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41" t="s">
        <v>1197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41" t="s">
        <v>1198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41" t="s">
        <v>1199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42" t="s">
        <v>772</v>
      </c>
      <c r="B9" s="142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42" t="s">
        <v>778</v>
      </c>
    </row>
    <row r="10" spans="1:11" x14ac:dyDescent="0.2">
      <c r="A10" s="119" t="s">
        <v>779</v>
      </c>
      <c r="B10" s="119" t="s">
        <v>1200</v>
      </c>
      <c r="C10" s="120">
        <v>0</v>
      </c>
      <c r="D10" s="120">
        <v>0</v>
      </c>
      <c r="E10" s="120">
        <v>0</v>
      </c>
      <c r="F10" s="120">
        <v>351477398.31999999</v>
      </c>
      <c r="G10" s="120">
        <v>0</v>
      </c>
      <c r="H10" s="120">
        <v>351477398.31999999</v>
      </c>
      <c r="I10" s="120">
        <v>0</v>
      </c>
      <c r="J10" s="120">
        <v>351477398.31999999</v>
      </c>
      <c r="K10" s="120">
        <v>-351477398.31999999</v>
      </c>
    </row>
    <row r="11" spans="1:11" x14ac:dyDescent="0.2">
      <c r="A11" s="119" t="s">
        <v>781</v>
      </c>
      <c r="B11" s="119" t="s">
        <v>782</v>
      </c>
      <c r="C11" s="120">
        <v>0</v>
      </c>
      <c r="D11" s="120">
        <v>0</v>
      </c>
      <c r="E11" s="120">
        <v>0</v>
      </c>
      <c r="F11" s="120">
        <v>3132340.83</v>
      </c>
      <c r="G11" s="120">
        <v>0</v>
      </c>
      <c r="H11" s="120">
        <v>3132340.83</v>
      </c>
      <c r="I11" s="120">
        <v>0</v>
      </c>
      <c r="J11" s="120">
        <v>3132340.83</v>
      </c>
      <c r="K11" s="120">
        <v>-3132340.83</v>
      </c>
    </row>
    <row r="12" spans="1:11" x14ac:dyDescent="0.2">
      <c r="A12" s="119" t="s">
        <v>783</v>
      </c>
      <c r="B12" s="119" t="s">
        <v>784</v>
      </c>
      <c r="C12" s="120">
        <v>0</v>
      </c>
      <c r="D12" s="120">
        <v>0</v>
      </c>
      <c r="E12" s="120">
        <v>0</v>
      </c>
      <c r="F12" s="120">
        <v>1926520.85</v>
      </c>
      <c r="G12" s="120">
        <v>0</v>
      </c>
      <c r="H12" s="120">
        <v>1926520.85</v>
      </c>
      <c r="I12" s="120">
        <v>0</v>
      </c>
      <c r="J12" s="120">
        <v>1926520.85</v>
      </c>
      <c r="K12" s="120">
        <v>-1926520.85</v>
      </c>
    </row>
    <row r="13" spans="1:11" x14ac:dyDescent="0.2">
      <c r="A13" s="119" t="s">
        <v>785</v>
      </c>
      <c r="B13" s="119" t="s">
        <v>786</v>
      </c>
      <c r="C13" s="120">
        <v>0</v>
      </c>
      <c r="D13" s="120">
        <v>0</v>
      </c>
      <c r="E13" s="120">
        <v>0</v>
      </c>
      <c r="F13" s="120">
        <v>3365.74</v>
      </c>
      <c r="G13" s="120">
        <v>0</v>
      </c>
      <c r="H13" s="120">
        <v>3365.74</v>
      </c>
      <c r="I13" s="120">
        <v>0</v>
      </c>
      <c r="J13" s="120">
        <v>3365.74</v>
      </c>
      <c r="K13" s="120">
        <v>-3365.74</v>
      </c>
    </row>
    <row r="14" spans="1:11" x14ac:dyDescent="0.2">
      <c r="A14" s="119" t="s">
        <v>858</v>
      </c>
      <c r="B14" s="119" t="s">
        <v>29</v>
      </c>
      <c r="C14" s="120">
        <v>0</v>
      </c>
      <c r="D14" s="120">
        <v>0</v>
      </c>
      <c r="E14" s="120">
        <v>0</v>
      </c>
      <c r="F14" s="120">
        <v>4.2699999999999996</v>
      </c>
      <c r="G14" s="120">
        <v>0</v>
      </c>
      <c r="H14" s="120">
        <v>4.2699999999999996</v>
      </c>
      <c r="I14" s="120">
        <v>0</v>
      </c>
      <c r="J14" s="120">
        <v>4.2699999999999996</v>
      </c>
      <c r="K14" s="120">
        <v>-4.2699999999999996</v>
      </c>
    </row>
    <row r="15" spans="1:11" x14ac:dyDescent="0.2">
      <c r="A15" s="119" t="s">
        <v>787</v>
      </c>
      <c r="B15" s="119" t="s">
        <v>788</v>
      </c>
      <c r="C15" s="120">
        <v>0</v>
      </c>
      <c r="D15" s="120">
        <v>0</v>
      </c>
      <c r="E15" s="120">
        <v>0</v>
      </c>
      <c r="F15" s="120">
        <v>938371.5</v>
      </c>
      <c r="G15" s="120">
        <v>0</v>
      </c>
      <c r="H15" s="120">
        <v>938371.5</v>
      </c>
      <c r="I15" s="120">
        <v>0</v>
      </c>
      <c r="J15" s="120">
        <v>938371.5</v>
      </c>
      <c r="K15" s="120">
        <v>-938371.5</v>
      </c>
    </row>
    <row r="16" spans="1:11" x14ac:dyDescent="0.2">
      <c r="A16" s="119" t="s">
        <v>789</v>
      </c>
      <c r="B16" s="119" t="s">
        <v>790</v>
      </c>
      <c r="C16" s="120">
        <v>0</v>
      </c>
      <c r="D16" s="120">
        <v>0</v>
      </c>
      <c r="E16" s="120">
        <v>0</v>
      </c>
      <c r="F16" s="120">
        <v>19500000</v>
      </c>
      <c r="G16" s="120">
        <v>0</v>
      </c>
      <c r="H16" s="120">
        <v>19500000</v>
      </c>
      <c r="I16" s="120">
        <v>0</v>
      </c>
      <c r="J16" s="120">
        <v>19500000</v>
      </c>
      <c r="K16" s="120">
        <v>-19500000</v>
      </c>
    </row>
    <row r="17" spans="1:11" x14ac:dyDescent="0.2">
      <c r="A17" s="119" t="s">
        <v>791</v>
      </c>
      <c r="B17" s="119" t="s">
        <v>792</v>
      </c>
      <c r="C17" s="120">
        <v>0</v>
      </c>
      <c r="D17" s="120">
        <v>0</v>
      </c>
      <c r="E17" s="120">
        <v>0</v>
      </c>
      <c r="F17" s="120">
        <v>26257794.420000002</v>
      </c>
      <c r="G17" s="120">
        <v>0</v>
      </c>
      <c r="H17" s="120">
        <v>26257794.420000002</v>
      </c>
      <c r="I17" s="120">
        <v>0</v>
      </c>
      <c r="J17" s="120">
        <v>26257794.420000002</v>
      </c>
      <c r="K17" s="120">
        <v>-26257794.420000002</v>
      </c>
    </row>
    <row r="18" spans="1:11" x14ac:dyDescent="0.2">
      <c r="A18" s="119" t="s">
        <v>793</v>
      </c>
      <c r="B18" s="119" t="s">
        <v>794</v>
      </c>
      <c r="C18" s="120">
        <v>0</v>
      </c>
      <c r="D18" s="120">
        <v>0</v>
      </c>
      <c r="E18" s="120">
        <v>0</v>
      </c>
      <c r="F18" s="120">
        <v>2850000</v>
      </c>
      <c r="G18" s="120">
        <v>0</v>
      </c>
      <c r="H18" s="120">
        <v>2850000</v>
      </c>
      <c r="I18" s="120">
        <v>0</v>
      </c>
      <c r="J18" s="120">
        <v>2850000</v>
      </c>
      <c r="K18" s="120">
        <v>-2850000</v>
      </c>
    </row>
    <row r="19" spans="1:11" x14ac:dyDescent="0.2">
      <c r="A19" s="119" t="s">
        <v>795</v>
      </c>
      <c r="B19" s="119" t="s">
        <v>796</v>
      </c>
      <c r="C19" s="120">
        <v>0</v>
      </c>
      <c r="D19" s="120">
        <v>0</v>
      </c>
      <c r="E19" s="120">
        <v>0</v>
      </c>
      <c r="F19" s="120">
        <v>9477964.4600000009</v>
      </c>
      <c r="G19" s="120">
        <v>0</v>
      </c>
      <c r="H19" s="120">
        <v>9477964.4600000009</v>
      </c>
      <c r="I19" s="120">
        <v>0</v>
      </c>
      <c r="J19" s="120">
        <v>9477964.4600000009</v>
      </c>
      <c r="K19" s="120">
        <v>-9477964.4600000009</v>
      </c>
    </row>
    <row r="20" spans="1:11" x14ac:dyDescent="0.2">
      <c r="A20" s="119" t="s">
        <v>797</v>
      </c>
      <c r="B20" s="119" t="s">
        <v>798</v>
      </c>
      <c r="C20" s="120">
        <v>0</v>
      </c>
      <c r="D20" s="120">
        <v>0</v>
      </c>
      <c r="E20" s="120">
        <v>0</v>
      </c>
      <c r="F20" s="120">
        <v>184938409.47</v>
      </c>
      <c r="G20" s="120">
        <v>0</v>
      </c>
      <c r="H20" s="120">
        <v>184938409.47</v>
      </c>
      <c r="I20" s="120">
        <v>0</v>
      </c>
      <c r="J20" s="120">
        <v>184938409.47</v>
      </c>
      <c r="K20" s="120">
        <v>-184938409.47</v>
      </c>
    </row>
    <row r="21" spans="1:11" x14ac:dyDescent="0.2">
      <c r="A21" s="119" t="s">
        <v>799</v>
      </c>
      <c r="B21" s="119" t="s">
        <v>800</v>
      </c>
      <c r="C21" s="120">
        <v>0</v>
      </c>
      <c r="D21" s="120">
        <v>0</v>
      </c>
      <c r="E21" s="120">
        <v>0</v>
      </c>
      <c r="F21" s="120">
        <v>2500</v>
      </c>
      <c r="G21" s="120">
        <v>0</v>
      </c>
      <c r="H21" s="120">
        <v>2500</v>
      </c>
      <c r="I21" s="120">
        <v>0</v>
      </c>
      <c r="J21" s="120">
        <v>2500</v>
      </c>
      <c r="K21" s="120">
        <v>-2500</v>
      </c>
    </row>
    <row r="22" spans="1:11" x14ac:dyDescent="0.2">
      <c r="A22" s="119" t="s">
        <v>801</v>
      </c>
      <c r="B22" s="119" t="s">
        <v>802</v>
      </c>
      <c r="C22" s="120">
        <v>0</v>
      </c>
      <c r="D22" s="120">
        <v>0</v>
      </c>
      <c r="E22" s="120">
        <v>0</v>
      </c>
      <c r="F22" s="120">
        <v>6893.01</v>
      </c>
      <c r="G22" s="120">
        <v>0</v>
      </c>
      <c r="H22" s="120">
        <v>6893.01</v>
      </c>
      <c r="I22" s="120">
        <v>0</v>
      </c>
      <c r="J22" s="120">
        <v>6893.01</v>
      </c>
      <c r="K22" s="120">
        <v>-6893.01</v>
      </c>
    </row>
    <row r="23" spans="1:11" x14ac:dyDescent="0.2">
      <c r="A23" s="119" t="s">
        <v>803</v>
      </c>
      <c r="B23" s="119" t="s">
        <v>804</v>
      </c>
      <c r="C23" s="120">
        <v>0</v>
      </c>
      <c r="D23" s="120">
        <v>0</v>
      </c>
      <c r="E23" s="120">
        <v>0</v>
      </c>
      <c r="F23" s="120">
        <v>759989.94</v>
      </c>
      <c r="G23" s="120">
        <v>0</v>
      </c>
      <c r="H23" s="120">
        <v>759989.94</v>
      </c>
      <c r="I23" s="120">
        <v>0</v>
      </c>
      <c r="J23" s="120">
        <v>759989.94</v>
      </c>
      <c r="K23" s="120">
        <v>-759989.94</v>
      </c>
    </row>
    <row r="24" spans="1:11" x14ac:dyDescent="0.2">
      <c r="A24" s="119" t="s">
        <v>805</v>
      </c>
      <c r="B24" s="119" t="s">
        <v>806</v>
      </c>
      <c r="C24" s="120">
        <v>0</v>
      </c>
      <c r="D24" s="120">
        <v>0</v>
      </c>
      <c r="E24" s="120">
        <v>0</v>
      </c>
      <c r="F24" s="120">
        <v>2226675.9700000002</v>
      </c>
      <c r="G24" s="120">
        <v>0</v>
      </c>
      <c r="H24" s="120">
        <v>2226675.9700000002</v>
      </c>
      <c r="I24" s="120">
        <v>0</v>
      </c>
      <c r="J24" s="120">
        <v>2226675.9700000002</v>
      </c>
      <c r="K24" s="120">
        <v>-2226675.9700000002</v>
      </c>
    </row>
    <row r="25" spans="1:11" ht="14.25" x14ac:dyDescent="0.2">
      <c r="A25" s="567" t="s">
        <v>845</v>
      </c>
      <c r="B25" s="567"/>
      <c r="C25" s="121">
        <v>0</v>
      </c>
      <c r="D25" s="121">
        <v>0</v>
      </c>
      <c r="E25" s="121">
        <v>0</v>
      </c>
      <c r="F25" s="121">
        <v>603498228.77999997</v>
      </c>
      <c r="G25" s="121">
        <v>0</v>
      </c>
      <c r="H25" s="121">
        <v>603498228.77999997</v>
      </c>
      <c r="I25" s="121">
        <v>0</v>
      </c>
      <c r="J25" s="121">
        <v>603498228.77999997</v>
      </c>
      <c r="K25" s="121">
        <v>-603498228.77999997</v>
      </c>
    </row>
    <row r="26" spans="1:11" x14ac:dyDescent="0.2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x14ac:dyDescent="0.2">
      <c r="A27" s="565" t="s">
        <v>771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</row>
    <row r="28" spans="1:11" ht="12.75" customHeight="1" x14ac:dyDescent="0.2">
      <c r="A28" s="142" t="s">
        <v>772</v>
      </c>
      <c r="B28" s="142" t="s">
        <v>773</v>
      </c>
      <c r="C28" s="566" t="s">
        <v>774</v>
      </c>
      <c r="D28" s="566"/>
      <c r="E28" s="566" t="s">
        <v>775</v>
      </c>
      <c r="F28" s="566"/>
      <c r="G28" s="566" t="s">
        <v>776</v>
      </c>
      <c r="H28" s="566"/>
      <c r="I28" s="566" t="s">
        <v>777</v>
      </c>
      <c r="J28" s="566"/>
      <c r="K28" s="142" t="s">
        <v>778</v>
      </c>
    </row>
    <row r="29" spans="1:11" x14ac:dyDescent="0.2">
      <c r="A29" s="166" t="s">
        <v>440</v>
      </c>
      <c r="B29" s="166" t="s">
        <v>808</v>
      </c>
      <c r="C29" s="167">
        <v>0</v>
      </c>
      <c r="D29" s="167">
        <v>0</v>
      </c>
      <c r="E29" s="167">
        <v>823150.8</v>
      </c>
      <c r="F29" s="167">
        <v>0</v>
      </c>
      <c r="G29" s="167">
        <v>823150.8</v>
      </c>
      <c r="H29" s="167">
        <v>0</v>
      </c>
      <c r="I29" s="167">
        <v>823150.8</v>
      </c>
      <c r="J29" s="167">
        <v>0</v>
      </c>
      <c r="K29" s="167">
        <v>823150.8</v>
      </c>
    </row>
    <row r="30" spans="1:11" x14ac:dyDescent="0.2">
      <c r="A30" s="164" t="s">
        <v>438</v>
      </c>
      <c r="B30" s="164" t="s">
        <v>437</v>
      </c>
      <c r="C30" s="165">
        <v>0</v>
      </c>
      <c r="D30" s="165">
        <v>0</v>
      </c>
      <c r="E30" s="165">
        <v>4131.57</v>
      </c>
      <c r="F30" s="165">
        <v>0</v>
      </c>
      <c r="G30" s="165">
        <v>4131.57</v>
      </c>
      <c r="H30" s="165">
        <v>0</v>
      </c>
      <c r="I30" s="165">
        <v>4131.57</v>
      </c>
      <c r="J30" s="165">
        <v>0</v>
      </c>
      <c r="K30" s="165">
        <v>4131.57</v>
      </c>
    </row>
    <row r="31" spans="1:11" x14ac:dyDescent="0.2">
      <c r="A31" s="166" t="s">
        <v>432</v>
      </c>
      <c r="B31" s="166" t="s">
        <v>859</v>
      </c>
      <c r="C31" s="167">
        <v>0</v>
      </c>
      <c r="D31" s="167">
        <v>0</v>
      </c>
      <c r="E31" s="167">
        <v>423.08</v>
      </c>
      <c r="F31" s="167">
        <v>0</v>
      </c>
      <c r="G31" s="167">
        <v>423.08</v>
      </c>
      <c r="H31" s="167">
        <v>0</v>
      </c>
      <c r="I31" s="167">
        <v>423.08</v>
      </c>
      <c r="J31" s="167">
        <v>0</v>
      </c>
      <c r="K31" s="167">
        <v>423.08</v>
      </c>
    </row>
    <row r="32" spans="1:11" x14ac:dyDescent="0.2">
      <c r="A32" s="166" t="s">
        <v>414</v>
      </c>
      <c r="B32" s="166" t="s">
        <v>809</v>
      </c>
      <c r="C32" s="167">
        <v>0</v>
      </c>
      <c r="D32" s="167">
        <v>0</v>
      </c>
      <c r="E32" s="167">
        <v>208558.75</v>
      </c>
      <c r="F32" s="167">
        <v>0</v>
      </c>
      <c r="G32" s="167">
        <v>208558.75</v>
      </c>
      <c r="H32" s="167">
        <v>0</v>
      </c>
      <c r="I32" s="167">
        <v>208558.75</v>
      </c>
      <c r="J32" s="167">
        <v>0</v>
      </c>
      <c r="K32" s="167">
        <v>208558.75</v>
      </c>
    </row>
    <row r="33" spans="1:11" x14ac:dyDescent="0.2">
      <c r="A33" s="164" t="s">
        <v>406</v>
      </c>
      <c r="B33" s="164" t="s">
        <v>397</v>
      </c>
      <c r="C33" s="165">
        <v>0</v>
      </c>
      <c r="D33" s="165">
        <v>0</v>
      </c>
      <c r="E33" s="165">
        <v>2000</v>
      </c>
      <c r="F33" s="165">
        <v>0</v>
      </c>
      <c r="G33" s="165">
        <v>2000</v>
      </c>
      <c r="H33" s="165">
        <v>0</v>
      </c>
      <c r="I33" s="165">
        <v>2000</v>
      </c>
      <c r="J33" s="165">
        <v>0</v>
      </c>
      <c r="K33" s="165">
        <v>2000</v>
      </c>
    </row>
    <row r="34" spans="1:11" x14ac:dyDescent="0.2">
      <c r="A34" s="164" t="s">
        <v>405</v>
      </c>
      <c r="B34" s="164" t="s">
        <v>393</v>
      </c>
      <c r="C34" s="165">
        <v>0</v>
      </c>
      <c r="D34" s="165">
        <v>0</v>
      </c>
      <c r="E34" s="165">
        <v>23205.54</v>
      </c>
      <c r="F34" s="165">
        <v>0</v>
      </c>
      <c r="G34" s="165">
        <v>23205.54</v>
      </c>
      <c r="H34" s="165">
        <v>0</v>
      </c>
      <c r="I34" s="165">
        <v>23205.54</v>
      </c>
      <c r="J34" s="165">
        <v>0</v>
      </c>
      <c r="K34" s="165">
        <v>23205.54</v>
      </c>
    </row>
    <row r="35" spans="1:11" x14ac:dyDescent="0.2">
      <c r="A35" s="196" t="s">
        <v>390</v>
      </c>
      <c r="B35" s="196" t="s">
        <v>810</v>
      </c>
      <c r="C35" s="197">
        <v>0</v>
      </c>
      <c r="D35" s="197">
        <v>0</v>
      </c>
      <c r="E35" s="197">
        <v>192569.27</v>
      </c>
      <c r="F35" s="197">
        <v>0</v>
      </c>
      <c r="G35" s="197">
        <v>192569.27</v>
      </c>
      <c r="H35" s="197">
        <v>0</v>
      </c>
      <c r="I35" s="197">
        <v>192569.27</v>
      </c>
      <c r="J35" s="197">
        <v>0</v>
      </c>
      <c r="K35" s="197">
        <v>192569.27</v>
      </c>
    </row>
    <row r="36" spans="1:11" x14ac:dyDescent="0.2">
      <c r="A36" s="196" t="s">
        <v>388</v>
      </c>
      <c r="B36" s="196" t="s">
        <v>811</v>
      </c>
      <c r="C36" s="197">
        <v>0</v>
      </c>
      <c r="D36" s="197">
        <v>0</v>
      </c>
      <c r="E36" s="197">
        <v>50334.35</v>
      </c>
      <c r="F36" s="197">
        <v>0</v>
      </c>
      <c r="G36" s="197">
        <v>50334.35</v>
      </c>
      <c r="H36" s="197">
        <v>0</v>
      </c>
      <c r="I36" s="197">
        <v>50334.35</v>
      </c>
      <c r="J36" s="197">
        <v>0</v>
      </c>
      <c r="K36" s="197">
        <v>50334.35</v>
      </c>
    </row>
    <row r="37" spans="1:11" x14ac:dyDescent="0.2">
      <c r="A37" s="183" t="s">
        <v>372</v>
      </c>
      <c r="B37" s="183" t="s">
        <v>371</v>
      </c>
      <c r="C37" s="184">
        <v>0</v>
      </c>
      <c r="D37" s="184">
        <v>0</v>
      </c>
      <c r="E37" s="184">
        <v>198084.73</v>
      </c>
      <c r="F37" s="184">
        <v>0</v>
      </c>
      <c r="G37" s="184">
        <v>198084.73</v>
      </c>
      <c r="H37" s="184">
        <v>0</v>
      </c>
      <c r="I37" s="184">
        <v>198084.73</v>
      </c>
      <c r="J37" s="184">
        <v>0</v>
      </c>
      <c r="K37" s="184">
        <v>198084.73</v>
      </c>
    </row>
    <row r="38" spans="1:11" x14ac:dyDescent="0.2">
      <c r="A38" s="164" t="s">
        <v>378</v>
      </c>
      <c r="B38" s="164" t="s">
        <v>812</v>
      </c>
      <c r="C38" s="165">
        <v>0</v>
      </c>
      <c r="D38" s="165">
        <v>0</v>
      </c>
      <c r="E38" s="165">
        <v>4017.39</v>
      </c>
      <c r="F38" s="165">
        <v>0</v>
      </c>
      <c r="G38" s="165">
        <v>4017.39</v>
      </c>
      <c r="H38" s="165">
        <v>0</v>
      </c>
      <c r="I38" s="165">
        <v>4017.39</v>
      </c>
      <c r="J38" s="165">
        <v>0</v>
      </c>
      <c r="K38" s="165">
        <v>4017.39</v>
      </c>
    </row>
    <row r="39" spans="1:11" x14ac:dyDescent="0.2">
      <c r="A39" s="131" t="s">
        <v>364</v>
      </c>
      <c r="B39" s="131" t="s">
        <v>813</v>
      </c>
      <c r="C39" s="132">
        <v>0</v>
      </c>
      <c r="D39" s="132">
        <v>0</v>
      </c>
      <c r="E39" s="132">
        <v>170</v>
      </c>
      <c r="F39" s="132">
        <v>0</v>
      </c>
      <c r="G39" s="132">
        <v>170</v>
      </c>
      <c r="H39" s="132">
        <v>0</v>
      </c>
      <c r="I39" s="132">
        <v>170</v>
      </c>
      <c r="J39" s="132">
        <v>0</v>
      </c>
      <c r="K39" s="132">
        <v>170</v>
      </c>
    </row>
    <row r="40" spans="1:11" x14ac:dyDescent="0.2">
      <c r="A40" s="131" t="s">
        <v>362</v>
      </c>
      <c r="B40" s="131" t="s">
        <v>361</v>
      </c>
      <c r="C40" s="132">
        <v>0</v>
      </c>
      <c r="D40" s="132">
        <v>0</v>
      </c>
      <c r="E40" s="132">
        <v>12520.24</v>
      </c>
      <c r="F40" s="132">
        <v>0</v>
      </c>
      <c r="G40" s="132">
        <v>12520.24</v>
      </c>
      <c r="H40" s="132">
        <v>0</v>
      </c>
      <c r="I40" s="132">
        <v>12520.24</v>
      </c>
      <c r="J40" s="132">
        <v>0</v>
      </c>
      <c r="K40" s="132">
        <v>12520.24</v>
      </c>
    </row>
    <row r="41" spans="1:11" x14ac:dyDescent="0.2">
      <c r="A41" s="131" t="s">
        <v>358</v>
      </c>
      <c r="B41" s="131" t="s">
        <v>815</v>
      </c>
      <c r="C41" s="132">
        <v>0</v>
      </c>
      <c r="D41" s="132">
        <v>0</v>
      </c>
      <c r="E41" s="132">
        <v>28183.64</v>
      </c>
      <c r="F41" s="132">
        <v>0</v>
      </c>
      <c r="G41" s="132">
        <v>28183.64</v>
      </c>
      <c r="H41" s="132">
        <v>0</v>
      </c>
      <c r="I41" s="132">
        <v>28183.64</v>
      </c>
      <c r="J41" s="132">
        <v>0</v>
      </c>
      <c r="K41" s="132">
        <v>28183.64</v>
      </c>
    </row>
    <row r="42" spans="1:11" x14ac:dyDescent="0.2">
      <c r="A42" s="131" t="s">
        <v>356</v>
      </c>
      <c r="B42" s="131" t="s">
        <v>355</v>
      </c>
      <c r="C42" s="132">
        <v>0</v>
      </c>
      <c r="D42" s="132">
        <v>0</v>
      </c>
      <c r="E42" s="132">
        <v>2527.5</v>
      </c>
      <c r="F42" s="132">
        <v>0</v>
      </c>
      <c r="G42" s="132">
        <v>2527.5</v>
      </c>
      <c r="H42" s="132">
        <v>0</v>
      </c>
      <c r="I42" s="132">
        <v>2527.5</v>
      </c>
      <c r="J42" s="132">
        <v>0</v>
      </c>
      <c r="K42" s="132">
        <v>2527.5</v>
      </c>
    </row>
    <row r="43" spans="1:11" x14ac:dyDescent="0.2">
      <c r="A43" s="131" t="s">
        <v>354</v>
      </c>
      <c r="B43" s="131" t="s">
        <v>353</v>
      </c>
      <c r="C43" s="132">
        <v>0</v>
      </c>
      <c r="D43" s="132">
        <v>0</v>
      </c>
      <c r="E43" s="132">
        <v>20195.7</v>
      </c>
      <c r="F43" s="132">
        <v>0</v>
      </c>
      <c r="G43" s="132">
        <v>20195.7</v>
      </c>
      <c r="H43" s="132">
        <v>0</v>
      </c>
      <c r="I43" s="132">
        <v>20195.7</v>
      </c>
      <c r="J43" s="132">
        <v>0</v>
      </c>
      <c r="K43" s="132">
        <v>20195.7</v>
      </c>
    </row>
    <row r="44" spans="1:11" x14ac:dyDescent="0.2">
      <c r="A44" s="204" t="s">
        <v>352</v>
      </c>
      <c r="B44" s="204" t="s">
        <v>351</v>
      </c>
      <c r="C44" s="205">
        <v>0</v>
      </c>
      <c r="D44" s="205">
        <v>0</v>
      </c>
      <c r="E44" s="205">
        <v>145</v>
      </c>
      <c r="F44" s="205">
        <v>0</v>
      </c>
      <c r="G44" s="205">
        <v>145</v>
      </c>
      <c r="H44" s="205">
        <v>0</v>
      </c>
      <c r="I44" s="205">
        <v>145</v>
      </c>
      <c r="J44" s="205">
        <v>0</v>
      </c>
      <c r="K44" s="205">
        <v>145</v>
      </c>
    </row>
    <row r="45" spans="1:11" x14ac:dyDescent="0.2">
      <c r="A45" s="204" t="s">
        <v>350</v>
      </c>
      <c r="B45" s="204" t="s">
        <v>349</v>
      </c>
      <c r="C45" s="205">
        <v>0</v>
      </c>
      <c r="D45" s="205">
        <v>0</v>
      </c>
      <c r="E45" s="205">
        <v>3411</v>
      </c>
      <c r="F45" s="205">
        <v>0</v>
      </c>
      <c r="G45" s="205">
        <v>3411</v>
      </c>
      <c r="H45" s="205">
        <v>0</v>
      </c>
      <c r="I45" s="205">
        <v>3411</v>
      </c>
      <c r="J45" s="205">
        <v>0</v>
      </c>
      <c r="K45" s="205">
        <v>3411</v>
      </c>
    </row>
    <row r="46" spans="1:11" x14ac:dyDescent="0.2">
      <c r="A46" s="204" t="s">
        <v>348</v>
      </c>
      <c r="B46" s="204" t="s">
        <v>347</v>
      </c>
      <c r="C46" s="205">
        <v>0</v>
      </c>
      <c r="D46" s="205">
        <v>0</v>
      </c>
      <c r="E46" s="205">
        <v>243.25</v>
      </c>
      <c r="F46" s="205">
        <v>0</v>
      </c>
      <c r="G46" s="205">
        <v>243.25</v>
      </c>
      <c r="H46" s="205">
        <v>0</v>
      </c>
      <c r="I46" s="205">
        <v>243.25</v>
      </c>
      <c r="J46" s="205">
        <v>0</v>
      </c>
      <c r="K46" s="205">
        <v>243.25</v>
      </c>
    </row>
    <row r="47" spans="1:11" x14ac:dyDescent="0.2">
      <c r="A47" s="204" t="s">
        <v>346</v>
      </c>
      <c r="B47" s="204" t="s">
        <v>345</v>
      </c>
      <c r="C47" s="205">
        <v>0</v>
      </c>
      <c r="D47" s="205">
        <v>0</v>
      </c>
      <c r="E47" s="205">
        <v>13.5</v>
      </c>
      <c r="F47" s="205">
        <v>0</v>
      </c>
      <c r="G47" s="205">
        <v>13.5</v>
      </c>
      <c r="H47" s="205">
        <v>0</v>
      </c>
      <c r="I47" s="205">
        <v>13.5</v>
      </c>
      <c r="J47" s="205">
        <v>0</v>
      </c>
      <c r="K47" s="205">
        <v>13.5</v>
      </c>
    </row>
    <row r="48" spans="1:11" x14ac:dyDescent="0.2">
      <c r="A48" s="204" t="s">
        <v>340</v>
      </c>
      <c r="B48" s="204" t="s">
        <v>339</v>
      </c>
      <c r="C48" s="205">
        <v>0</v>
      </c>
      <c r="D48" s="205">
        <v>0</v>
      </c>
      <c r="E48" s="205">
        <v>342.69</v>
      </c>
      <c r="F48" s="205">
        <v>0</v>
      </c>
      <c r="G48" s="205">
        <v>342.69</v>
      </c>
      <c r="H48" s="205">
        <v>0</v>
      </c>
      <c r="I48" s="205">
        <v>342.69</v>
      </c>
      <c r="J48" s="205">
        <v>0</v>
      </c>
      <c r="K48" s="205">
        <v>342.69</v>
      </c>
    </row>
    <row r="49" spans="1:11" x14ac:dyDescent="0.2">
      <c r="A49" s="204" t="s">
        <v>332</v>
      </c>
      <c r="B49" s="204" t="s">
        <v>817</v>
      </c>
      <c r="C49" s="205">
        <v>0</v>
      </c>
      <c r="D49" s="205">
        <v>0</v>
      </c>
      <c r="E49" s="205">
        <v>20128</v>
      </c>
      <c r="F49" s="205">
        <v>0</v>
      </c>
      <c r="G49" s="205">
        <v>20128</v>
      </c>
      <c r="H49" s="205">
        <v>0</v>
      </c>
      <c r="I49" s="205">
        <v>20128</v>
      </c>
      <c r="J49" s="205">
        <v>0</v>
      </c>
      <c r="K49" s="205">
        <v>20128</v>
      </c>
    </row>
    <row r="50" spans="1:11" x14ac:dyDescent="0.2">
      <c r="A50" s="206" t="s">
        <v>330</v>
      </c>
      <c r="B50" s="206" t="s">
        <v>329</v>
      </c>
      <c r="C50" s="207">
        <v>0</v>
      </c>
      <c r="D50" s="207">
        <v>0</v>
      </c>
      <c r="E50" s="207">
        <v>16551.240000000002</v>
      </c>
      <c r="F50" s="207">
        <v>0</v>
      </c>
      <c r="G50" s="207">
        <v>16551.240000000002</v>
      </c>
      <c r="H50" s="207">
        <v>0</v>
      </c>
      <c r="I50" s="207">
        <v>16551.240000000002</v>
      </c>
      <c r="J50" s="207">
        <v>0</v>
      </c>
      <c r="K50" s="207">
        <v>16551.240000000002</v>
      </c>
    </row>
    <row r="51" spans="1:11" x14ac:dyDescent="0.2">
      <c r="A51" s="206" t="s">
        <v>328</v>
      </c>
      <c r="B51" s="206" t="s">
        <v>327</v>
      </c>
      <c r="C51" s="207">
        <v>0</v>
      </c>
      <c r="D51" s="207">
        <v>0</v>
      </c>
      <c r="E51" s="207">
        <v>10562.89</v>
      </c>
      <c r="F51" s="207">
        <v>0</v>
      </c>
      <c r="G51" s="207">
        <v>10562.89</v>
      </c>
      <c r="H51" s="207">
        <v>0</v>
      </c>
      <c r="I51" s="207">
        <v>10562.89</v>
      </c>
      <c r="J51" s="207">
        <v>0</v>
      </c>
      <c r="K51" s="207">
        <v>10562.89</v>
      </c>
    </row>
    <row r="52" spans="1:11" x14ac:dyDescent="0.2">
      <c r="A52" s="212" t="s">
        <v>293</v>
      </c>
      <c r="B52" s="212" t="s">
        <v>292</v>
      </c>
      <c r="C52" s="213">
        <v>0</v>
      </c>
      <c r="D52" s="213">
        <v>0</v>
      </c>
      <c r="E52" s="213">
        <v>19578.900000000001</v>
      </c>
      <c r="F52" s="213">
        <v>0</v>
      </c>
      <c r="G52" s="213">
        <v>19578.900000000001</v>
      </c>
      <c r="H52" s="213">
        <v>0</v>
      </c>
      <c r="I52" s="213">
        <v>19578.900000000001</v>
      </c>
      <c r="J52" s="213">
        <v>0</v>
      </c>
      <c r="K52" s="213">
        <v>19578.900000000001</v>
      </c>
    </row>
    <row r="53" spans="1:11" x14ac:dyDescent="0.2">
      <c r="A53" s="212" t="s">
        <v>291</v>
      </c>
      <c r="B53" s="212" t="s">
        <v>290</v>
      </c>
      <c r="C53" s="213">
        <v>0</v>
      </c>
      <c r="D53" s="213">
        <v>0</v>
      </c>
      <c r="E53" s="213">
        <v>115</v>
      </c>
      <c r="F53" s="213">
        <v>0</v>
      </c>
      <c r="G53" s="213">
        <v>115</v>
      </c>
      <c r="H53" s="213">
        <v>0</v>
      </c>
      <c r="I53" s="213">
        <v>115</v>
      </c>
      <c r="J53" s="213">
        <v>0</v>
      </c>
      <c r="K53" s="213">
        <v>115</v>
      </c>
    </row>
    <row r="54" spans="1:11" x14ac:dyDescent="0.2">
      <c r="A54" s="212" t="s">
        <v>289</v>
      </c>
      <c r="B54" s="212" t="s">
        <v>818</v>
      </c>
      <c r="C54" s="213">
        <v>0</v>
      </c>
      <c r="D54" s="213">
        <v>0</v>
      </c>
      <c r="E54" s="213">
        <v>7398.6</v>
      </c>
      <c r="F54" s="213">
        <v>0</v>
      </c>
      <c r="G54" s="213">
        <v>7398.6</v>
      </c>
      <c r="H54" s="213">
        <v>0</v>
      </c>
      <c r="I54" s="213">
        <v>7398.6</v>
      </c>
      <c r="J54" s="213">
        <v>0</v>
      </c>
      <c r="K54" s="213">
        <v>7398.6</v>
      </c>
    </row>
    <row r="55" spans="1:11" x14ac:dyDescent="0.2">
      <c r="A55" s="212" t="s">
        <v>287</v>
      </c>
      <c r="B55" s="212" t="s">
        <v>286</v>
      </c>
      <c r="C55" s="213">
        <v>0</v>
      </c>
      <c r="D55" s="213">
        <v>0</v>
      </c>
      <c r="E55" s="213">
        <v>4702.2</v>
      </c>
      <c r="F55" s="213">
        <v>0</v>
      </c>
      <c r="G55" s="213">
        <v>4702.2</v>
      </c>
      <c r="H55" s="213">
        <v>0</v>
      </c>
      <c r="I55" s="213">
        <v>4702.2</v>
      </c>
      <c r="J55" s="213">
        <v>0</v>
      </c>
      <c r="K55" s="213">
        <v>4702.2</v>
      </c>
    </row>
    <row r="56" spans="1:11" x14ac:dyDescent="0.2">
      <c r="A56" s="212" t="s">
        <v>285</v>
      </c>
      <c r="B56" s="212" t="s">
        <v>284</v>
      </c>
      <c r="C56" s="213">
        <v>0</v>
      </c>
      <c r="D56" s="213">
        <v>0</v>
      </c>
      <c r="E56" s="213">
        <v>98.5</v>
      </c>
      <c r="F56" s="213">
        <v>0</v>
      </c>
      <c r="G56" s="213">
        <v>98.5</v>
      </c>
      <c r="H56" s="213">
        <v>0</v>
      </c>
      <c r="I56" s="213">
        <v>98.5</v>
      </c>
      <c r="J56" s="213">
        <v>0</v>
      </c>
      <c r="K56" s="213">
        <v>98.5</v>
      </c>
    </row>
    <row r="57" spans="1:11" x14ac:dyDescent="0.2">
      <c r="A57" s="216" t="s">
        <v>283</v>
      </c>
      <c r="B57" s="216" t="s">
        <v>282</v>
      </c>
      <c r="C57" s="217">
        <v>0</v>
      </c>
      <c r="D57" s="217">
        <v>0</v>
      </c>
      <c r="E57" s="217">
        <v>7469.37</v>
      </c>
      <c r="F57" s="217">
        <v>0</v>
      </c>
      <c r="G57" s="217">
        <v>7469.37</v>
      </c>
      <c r="H57" s="217">
        <v>0</v>
      </c>
      <c r="I57" s="217">
        <v>7469.37</v>
      </c>
      <c r="J57" s="217">
        <v>0</v>
      </c>
      <c r="K57" s="217">
        <v>7469.37</v>
      </c>
    </row>
    <row r="58" spans="1:11" x14ac:dyDescent="0.2">
      <c r="A58" s="216" t="s">
        <v>281</v>
      </c>
      <c r="B58" s="216" t="s">
        <v>280</v>
      </c>
      <c r="C58" s="217">
        <v>0</v>
      </c>
      <c r="D58" s="217">
        <v>0</v>
      </c>
      <c r="E58" s="217">
        <v>237.5</v>
      </c>
      <c r="F58" s="217">
        <v>0</v>
      </c>
      <c r="G58" s="217">
        <v>237.5</v>
      </c>
      <c r="H58" s="217">
        <v>0</v>
      </c>
      <c r="I58" s="217">
        <v>237.5</v>
      </c>
      <c r="J58" s="217">
        <v>0</v>
      </c>
      <c r="K58" s="217">
        <v>237.5</v>
      </c>
    </row>
    <row r="59" spans="1:11" x14ac:dyDescent="0.2">
      <c r="A59" s="216" t="s">
        <v>279</v>
      </c>
      <c r="B59" s="216" t="s">
        <v>278</v>
      </c>
      <c r="C59" s="217">
        <v>0</v>
      </c>
      <c r="D59" s="217">
        <v>0</v>
      </c>
      <c r="E59" s="217">
        <v>1606.25</v>
      </c>
      <c r="F59" s="217">
        <v>0</v>
      </c>
      <c r="G59" s="217">
        <v>1606.25</v>
      </c>
      <c r="H59" s="217">
        <v>0</v>
      </c>
      <c r="I59" s="217">
        <v>1606.25</v>
      </c>
      <c r="J59" s="217">
        <v>0</v>
      </c>
      <c r="K59" s="217">
        <v>1606.25</v>
      </c>
    </row>
    <row r="60" spans="1:11" x14ac:dyDescent="0.2">
      <c r="A60" s="216" t="s">
        <v>277</v>
      </c>
      <c r="B60" s="216" t="s">
        <v>276</v>
      </c>
      <c r="C60" s="217">
        <v>0</v>
      </c>
      <c r="D60" s="217">
        <v>0</v>
      </c>
      <c r="E60" s="217">
        <v>32987.5</v>
      </c>
      <c r="F60" s="217">
        <v>0</v>
      </c>
      <c r="G60" s="217">
        <v>32987.5</v>
      </c>
      <c r="H60" s="217">
        <v>0</v>
      </c>
      <c r="I60" s="217">
        <v>32987.5</v>
      </c>
      <c r="J60" s="217">
        <v>0</v>
      </c>
      <c r="K60" s="217">
        <v>32987.5</v>
      </c>
    </row>
    <row r="61" spans="1:11" x14ac:dyDescent="0.2">
      <c r="A61" s="143" t="s">
        <v>275</v>
      </c>
      <c r="B61" s="143" t="s">
        <v>274</v>
      </c>
      <c r="C61" s="144">
        <v>0</v>
      </c>
      <c r="D61" s="144">
        <v>0</v>
      </c>
      <c r="E61" s="144">
        <v>3718.75</v>
      </c>
      <c r="F61" s="144">
        <v>0</v>
      </c>
      <c r="G61" s="144">
        <v>3718.75</v>
      </c>
      <c r="H61" s="144">
        <v>0</v>
      </c>
      <c r="I61" s="144">
        <v>3718.75</v>
      </c>
      <c r="J61" s="144">
        <v>0</v>
      </c>
      <c r="K61" s="144">
        <v>3718.75</v>
      </c>
    </row>
    <row r="62" spans="1:11" x14ac:dyDescent="0.2">
      <c r="A62" s="143" t="s">
        <v>273</v>
      </c>
      <c r="B62" s="143" t="s">
        <v>272</v>
      </c>
      <c r="C62" s="144">
        <v>0</v>
      </c>
      <c r="D62" s="144">
        <v>0</v>
      </c>
      <c r="E62" s="144">
        <v>7045.5</v>
      </c>
      <c r="F62" s="144">
        <v>0</v>
      </c>
      <c r="G62" s="144">
        <v>7045.5</v>
      </c>
      <c r="H62" s="144">
        <v>0</v>
      </c>
      <c r="I62" s="144">
        <v>7045.5</v>
      </c>
      <c r="J62" s="144">
        <v>0</v>
      </c>
      <c r="K62" s="144">
        <v>7045.5</v>
      </c>
    </row>
    <row r="63" spans="1:11" x14ac:dyDescent="0.2">
      <c r="A63" s="143" t="s">
        <v>271</v>
      </c>
      <c r="B63" s="143" t="s">
        <v>270</v>
      </c>
      <c r="C63" s="144">
        <v>0</v>
      </c>
      <c r="D63" s="144">
        <v>0</v>
      </c>
      <c r="E63" s="144">
        <v>4122.6899999999996</v>
      </c>
      <c r="F63" s="144">
        <v>0</v>
      </c>
      <c r="G63" s="144">
        <v>4122.6899999999996</v>
      </c>
      <c r="H63" s="144">
        <v>0</v>
      </c>
      <c r="I63" s="144">
        <v>4122.6899999999996</v>
      </c>
      <c r="J63" s="144">
        <v>0</v>
      </c>
      <c r="K63" s="144">
        <v>4122.6899999999996</v>
      </c>
    </row>
    <row r="64" spans="1:11" x14ac:dyDescent="0.2">
      <c r="A64" s="198" t="s">
        <v>269</v>
      </c>
      <c r="B64" s="198" t="s">
        <v>819</v>
      </c>
      <c r="C64" s="199">
        <v>0</v>
      </c>
      <c r="D64" s="199">
        <v>0</v>
      </c>
      <c r="E64" s="199">
        <v>3593.29</v>
      </c>
      <c r="F64" s="199">
        <v>0</v>
      </c>
      <c r="G64" s="199">
        <v>3593.29</v>
      </c>
      <c r="H64" s="199">
        <v>0</v>
      </c>
      <c r="I64" s="199">
        <v>3593.29</v>
      </c>
      <c r="J64" s="199">
        <v>0</v>
      </c>
      <c r="K64" s="199">
        <v>3593.29</v>
      </c>
    </row>
    <row r="65" spans="1:11" x14ac:dyDescent="0.2">
      <c r="A65" s="198" t="s">
        <v>267</v>
      </c>
      <c r="B65" s="198" t="s">
        <v>266</v>
      </c>
      <c r="C65" s="199">
        <v>0</v>
      </c>
      <c r="D65" s="199">
        <v>0</v>
      </c>
      <c r="E65" s="199">
        <v>1829.68</v>
      </c>
      <c r="F65" s="199">
        <v>0</v>
      </c>
      <c r="G65" s="199">
        <v>1829.68</v>
      </c>
      <c r="H65" s="199">
        <v>0</v>
      </c>
      <c r="I65" s="199">
        <v>1829.68</v>
      </c>
      <c r="J65" s="199">
        <v>0</v>
      </c>
      <c r="K65" s="199">
        <v>1829.68</v>
      </c>
    </row>
    <row r="66" spans="1:11" x14ac:dyDescent="0.2">
      <c r="A66" s="198" t="s">
        <v>265</v>
      </c>
      <c r="B66" s="198" t="s">
        <v>264</v>
      </c>
      <c r="C66" s="199">
        <v>0</v>
      </c>
      <c r="D66" s="199">
        <v>0</v>
      </c>
      <c r="E66" s="199">
        <v>17810.64</v>
      </c>
      <c r="F66" s="199">
        <v>0</v>
      </c>
      <c r="G66" s="199">
        <v>17810.64</v>
      </c>
      <c r="H66" s="199">
        <v>0</v>
      </c>
      <c r="I66" s="199">
        <v>17810.64</v>
      </c>
      <c r="J66" s="199">
        <v>0</v>
      </c>
      <c r="K66" s="199">
        <v>17810.64</v>
      </c>
    </row>
    <row r="67" spans="1:11" x14ac:dyDescent="0.2">
      <c r="A67" s="198" t="s">
        <v>263</v>
      </c>
      <c r="B67" s="198" t="s">
        <v>262</v>
      </c>
      <c r="C67" s="199">
        <v>0</v>
      </c>
      <c r="D67" s="199">
        <v>0</v>
      </c>
      <c r="E67" s="199">
        <v>3341.9</v>
      </c>
      <c r="F67" s="199">
        <v>0</v>
      </c>
      <c r="G67" s="199">
        <v>3341.9</v>
      </c>
      <c r="H67" s="199">
        <v>0</v>
      </c>
      <c r="I67" s="199">
        <v>3341.9</v>
      </c>
      <c r="J67" s="199">
        <v>0</v>
      </c>
      <c r="K67" s="199">
        <v>3341.9</v>
      </c>
    </row>
    <row r="68" spans="1:11" x14ac:dyDescent="0.2">
      <c r="A68" s="198" t="s">
        <v>259</v>
      </c>
      <c r="B68" s="198" t="s">
        <v>258</v>
      </c>
      <c r="C68" s="199">
        <v>0</v>
      </c>
      <c r="D68" s="199">
        <v>0</v>
      </c>
      <c r="E68" s="199">
        <v>11500</v>
      </c>
      <c r="F68" s="199">
        <v>0</v>
      </c>
      <c r="G68" s="199">
        <v>11500</v>
      </c>
      <c r="H68" s="199">
        <v>0</v>
      </c>
      <c r="I68" s="199">
        <v>11500</v>
      </c>
      <c r="J68" s="199">
        <v>0</v>
      </c>
      <c r="K68" s="199">
        <v>11500</v>
      </c>
    </row>
    <row r="69" spans="1:11" x14ac:dyDescent="0.2">
      <c r="A69" s="198" t="s">
        <v>624</v>
      </c>
      <c r="B69" s="198" t="s">
        <v>623</v>
      </c>
      <c r="C69" s="199">
        <v>0</v>
      </c>
      <c r="D69" s="199">
        <v>0</v>
      </c>
      <c r="E69" s="199"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</row>
    <row r="70" spans="1:11" x14ac:dyDescent="0.2">
      <c r="A70" s="198" t="s">
        <v>251</v>
      </c>
      <c r="B70" s="198" t="s">
        <v>820</v>
      </c>
      <c r="C70" s="199">
        <v>0</v>
      </c>
      <c r="D70" s="199">
        <v>0</v>
      </c>
      <c r="E70" s="199">
        <v>125</v>
      </c>
      <c r="F70" s="199">
        <v>0</v>
      </c>
      <c r="G70" s="199">
        <v>125</v>
      </c>
      <c r="H70" s="199">
        <v>0</v>
      </c>
      <c r="I70" s="199">
        <v>125</v>
      </c>
      <c r="J70" s="199">
        <v>0</v>
      </c>
      <c r="K70" s="199">
        <v>125</v>
      </c>
    </row>
    <row r="71" spans="1:11" x14ac:dyDescent="0.2">
      <c r="A71" s="183" t="s">
        <v>249</v>
      </c>
      <c r="B71" s="183" t="s">
        <v>248</v>
      </c>
      <c r="C71" s="184">
        <v>0</v>
      </c>
      <c r="D71" s="184">
        <v>0</v>
      </c>
      <c r="E71" s="184">
        <v>8580.25</v>
      </c>
      <c r="F71" s="184">
        <v>0</v>
      </c>
      <c r="G71" s="184">
        <v>8580.25</v>
      </c>
      <c r="H71" s="184">
        <v>0</v>
      </c>
      <c r="I71" s="184">
        <v>8580.25</v>
      </c>
      <c r="J71" s="184">
        <v>0</v>
      </c>
      <c r="K71" s="184">
        <v>8580.25</v>
      </c>
    </row>
    <row r="72" spans="1:11" x14ac:dyDescent="0.2">
      <c r="A72" s="183" t="s">
        <v>821</v>
      </c>
      <c r="B72" s="183" t="s">
        <v>822</v>
      </c>
      <c r="C72" s="184">
        <v>0</v>
      </c>
      <c r="D72" s="184">
        <v>0</v>
      </c>
      <c r="E72" s="184">
        <v>1987.47</v>
      </c>
      <c r="F72" s="184">
        <v>0</v>
      </c>
      <c r="G72" s="184">
        <v>1987.47</v>
      </c>
      <c r="H72" s="184">
        <v>0</v>
      </c>
      <c r="I72" s="184">
        <v>1987.47</v>
      </c>
      <c r="J72" s="184">
        <v>0</v>
      </c>
      <c r="K72" s="184">
        <v>1987.47</v>
      </c>
    </row>
    <row r="73" spans="1:11" x14ac:dyDescent="0.2">
      <c r="A73" s="218" t="s">
        <v>243</v>
      </c>
      <c r="B73" s="218" t="s">
        <v>823</v>
      </c>
      <c r="C73" s="219">
        <v>0</v>
      </c>
      <c r="D73" s="219">
        <v>0</v>
      </c>
      <c r="E73" s="219">
        <v>15011.53</v>
      </c>
      <c r="F73" s="219">
        <v>0</v>
      </c>
      <c r="G73" s="219">
        <v>15011.53</v>
      </c>
      <c r="H73" s="219">
        <v>0</v>
      </c>
      <c r="I73" s="219">
        <v>15011.53</v>
      </c>
      <c r="J73" s="219">
        <v>0</v>
      </c>
      <c r="K73" s="219">
        <v>15011.53</v>
      </c>
    </row>
    <row r="74" spans="1:11" x14ac:dyDescent="0.2">
      <c r="A74" s="218" t="s">
        <v>239</v>
      </c>
      <c r="B74" s="218" t="s">
        <v>864</v>
      </c>
      <c r="C74" s="219">
        <v>0</v>
      </c>
      <c r="D74" s="219">
        <v>0</v>
      </c>
      <c r="E74" s="219">
        <v>18746.52</v>
      </c>
      <c r="F74" s="219">
        <v>0</v>
      </c>
      <c r="G74" s="219">
        <v>18746.52</v>
      </c>
      <c r="H74" s="219">
        <v>0</v>
      </c>
      <c r="I74" s="219">
        <v>18746.52</v>
      </c>
      <c r="J74" s="219">
        <v>0</v>
      </c>
      <c r="K74" s="219">
        <v>18746.52</v>
      </c>
    </row>
    <row r="75" spans="1:11" x14ac:dyDescent="0.2">
      <c r="A75" s="218" t="s">
        <v>237</v>
      </c>
      <c r="B75" s="218" t="s">
        <v>236</v>
      </c>
      <c r="C75" s="219">
        <v>0</v>
      </c>
      <c r="D75" s="219">
        <v>0</v>
      </c>
      <c r="E75" s="219">
        <v>40093.56</v>
      </c>
      <c r="F75" s="219">
        <v>0</v>
      </c>
      <c r="G75" s="219">
        <v>40093.56</v>
      </c>
      <c r="H75" s="219">
        <v>0</v>
      </c>
      <c r="I75" s="219">
        <v>40093.56</v>
      </c>
      <c r="J75" s="219">
        <v>0</v>
      </c>
      <c r="K75" s="219">
        <v>40093.56</v>
      </c>
    </row>
    <row r="76" spans="1:11" x14ac:dyDescent="0.2">
      <c r="A76" s="218" t="s">
        <v>235</v>
      </c>
      <c r="B76" s="218" t="s">
        <v>234</v>
      </c>
      <c r="C76" s="219">
        <v>0</v>
      </c>
      <c r="D76" s="219">
        <v>0</v>
      </c>
      <c r="E76" s="219">
        <v>2304.37</v>
      </c>
      <c r="F76" s="219">
        <v>0</v>
      </c>
      <c r="G76" s="219">
        <v>2304.37</v>
      </c>
      <c r="H76" s="219">
        <v>0</v>
      </c>
      <c r="I76" s="219">
        <v>2304.37</v>
      </c>
      <c r="J76" s="219">
        <v>0</v>
      </c>
      <c r="K76" s="219">
        <v>2304.37</v>
      </c>
    </row>
    <row r="77" spans="1:11" x14ac:dyDescent="0.2">
      <c r="A77" s="218" t="s">
        <v>231</v>
      </c>
      <c r="B77" s="218" t="s">
        <v>230</v>
      </c>
      <c r="C77" s="219">
        <v>0</v>
      </c>
      <c r="D77" s="219">
        <v>0</v>
      </c>
      <c r="E77" s="219">
        <v>17500</v>
      </c>
      <c r="F77" s="219">
        <v>0</v>
      </c>
      <c r="G77" s="219">
        <v>17500</v>
      </c>
      <c r="H77" s="219">
        <v>0</v>
      </c>
      <c r="I77" s="219">
        <v>17500</v>
      </c>
      <c r="J77" s="219">
        <v>0</v>
      </c>
      <c r="K77" s="219">
        <v>17500</v>
      </c>
    </row>
    <row r="78" spans="1:11" x14ac:dyDescent="0.2">
      <c r="A78" s="218" t="s">
        <v>824</v>
      </c>
      <c r="B78" s="218" t="s">
        <v>825</v>
      </c>
      <c r="C78" s="219">
        <v>0</v>
      </c>
      <c r="D78" s="219">
        <v>0</v>
      </c>
      <c r="E78" s="219">
        <v>42500</v>
      </c>
      <c r="F78" s="219">
        <v>0</v>
      </c>
      <c r="G78" s="219">
        <v>42500</v>
      </c>
      <c r="H78" s="219">
        <v>0</v>
      </c>
      <c r="I78" s="219">
        <v>42500</v>
      </c>
      <c r="J78" s="219">
        <v>0</v>
      </c>
      <c r="K78" s="219">
        <v>42500</v>
      </c>
    </row>
    <row r="79" spans="1:11" x14ac:dyDescent="0.2">
      <c r="A79" s="150" t="s">
        <v>223</v>
      </c>
      <c r="B79" s="150" t="s">
        <v>222</v>
      </c>
      <c r="C79" s="151">
        <v>0</v>
      </c>
      <c r="D79" s="151">
        <v>0</v>
      </c>
      <c r="E79" s="151">
        <v>66352.69</v>
      </c>
      <c r="F79" s="151">
        <v>0</v>
      </c>
      <c r="G79" s="151">
        <v>66352.69</v>
      </c>
      <c r="H79" s="151">
        <v>0</v>
      </c>
      <c r="I79" s="151">
        <v>66352.69</v>
      </c>
      <c r="J79" s="151">
        <v>0</v>
      </c>
      <c r="K79" s="151">
        <v>66352.69</v>
      </c>
    </row>
    <row r="80" spans="1:11" x14ac:dyDescent="0.2">
      <c r="A80" s="150" t="s">
        <v>221</v>
      </c>
      <c r="B80" s="150" t="s">
        <v>220</v>
      </c>
      <c r="C80" s="151">
        <v>0</v>
      </c>
      <c r="D80" s="151">
        <v>0</v>
      </c>
      <c r="E80" s="151">
        <v>31426.87</v>
      </c>
      <c r="F80" s="151">
        <v>0</v>
      </c>
      <c r="G80" s="151">
        <v>31426.87</v>
      </c>
      <c r="H80" s="151">
        <v>0</v>
      </c>
      <c r="I80" s="151">
        <v>31426.87</v>
      </c>
      <c r="J80" s="151">
        <v>0</v>
      </c>
      <c r="K80" s="151">
        <v>31426.87</v>
      </c>
    </row>
    <row r="81" spans="1:11" x14ac:dyDescent="0.2">
      <c r="A81" s="220" t="s">
        <v>215</v>
      </c>
      <c r="B81" s="220" t="s">
        <v>214</v>
      </c>
      <c r="C81" s="221">
        <v>0</v>
      </c>
      <c r="D81" s="221">
        <v>0</v>
      </c>
      <c r="E81" s="221">
        <v>901.53</v>
      </c>
      <c r="F81" s="221">
        <v>0</v>
      </c>
      <c r="G81" s="221">
        <v>901.53</v>
      </c>
      <c r="H81" s="221">
        <v>0</v>
      </c>
      <c r="I81" s="221">
        <v>901.53</v>
      </c>
      <c r="J81" s="221">
        <v>0</v>
      </c>
      <c r="K81" s="221">
        <v>901.53</v>
      </c>
    </row>
    <row r="82" spans="1:11" x14ac:dyDescent="0.2">
      <c r="A82" s="220" t="s">
        <v>211</v>
      </c>
      <c r="B82" s="220" t="s">
        <v>210</v>
      </c>
      <c r="C82" s="221">
        <v>0</v>
      </c>
      <c r="D82" s="221">
        <v>0</v>
      </c>
      <c r="E82" s="221">
        <v>331.84</v>
      </c>
      <c r="F82" s="221">
        <v>0</v>
      </c>
      <c r="G82" s="221">
        <v>331.84</v>
      </c>
      <c r="H82" s="221">
        <v>0</v>
      </c>
      <c r="I82" s="221">
        <v>331.84</v>
      </c>
      <c r="J82" s="221">
        <v>0</v>
      </c>
      <c r="K82" s="221">
        <v>331.84</v>
      </c>
    </row>
    <row r="83" spans="1:11" x14ac:dyDescent="0.2">
      <c r="A83" s="220" t="s">
        <v>209</v>
      </c>
      <c r="B83" s="220" t="s">
        <v>208</v>
      </c>
      <c r="C83" s="221">
        <v>0</v>
      </c>
      <c r="D83" s="221">
        <v>0</v>
      </c>
      <c r="E83" s="221">
        <v>1080</v>
      </c>
      <c r="F83" s="221">
        <v>0</v>
      </c>
      <c r="G83" s="221">
        <v>1080</v>
      </c>
      <c r="H83" s="221">
        <v>0</v>
      </c>
      <c r="I83" s="221">
        <v>1080</v>
      </c>
      <c r="J83" s="221">
        <v>0</v>
      </c>
      <c r="K83" s="221">
        <v>1080</v>
      </c>
    </row>
    <row r="84" spans="1:11" x14ac:dyDescent="0.2">
      <c r="A84" s="220" t="s">
        <v>207</v>
      </c>
      <c r="B84" s="220" t="s">
        <v>206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</row>
    <row r="85" spans="1:11" x14ac:dyDescent="0.2">
      <c r="A85" s="220" t="s">
        <v>205</v>
      </c>
      <c r="B85" s="220" t="s">
        <v>204</v>
      </c>
      <c r="C85" s="221">
        <v>0</v>
      </c>
      <c r="D85" s="221">
        <v>0</v>
      </c>
      <c r="E85" s="221">
        <v>44690.63</v>
      </c>
      <c r="F85" s="221">
        <v>0</v>
      </c>
      <c r="G85" s="221">
        <v>44690.63</v>
      </c>
      <c r="H85" s="221">
        <v>0</v>
      </c>
      <c r="I85" s="221">
        <v>44690.63</v>
      </c>
      <c r="J85" s="221">
        <v>0</v>
      </c>
      <c r="K85" s="221">
        <v>44690.63</v>
      </c>
    </row>
    <row r="86" spans="1:11" x14ac:dyDescent="0.2">
      <c r="A86" s="220" t="s">
        <v>199</v>
      </c>
      <c r="B86" s="220" t="s">
        <v>198</v>
      </c>
      <c r="C86" s="221">
        <v>0</v>
      </c>
      <c r="D86" s="221">
        <v>0</v>
      </c>
      <c r="E86" s="221">
        <v>1831.26</v>
      </c>
      <c r="F86" s="221">
        <v>0</v>
      </c>
      <c r="G86" s="221">
        <v>1831.26</v>
      </c>
      <c r="H86" s="221">
        <v>0</v>
      </c>
      <c r="I86" s="221">
        <v>1831.26</v>
      </c>
      <c r="J86" s="221">
        <v>0</v>
      </c>
      <c r="K86" s="221">
        <v>1831.26</v>
      </c>
    </row>
    <row r="87" spans="1:11" x14ac:dyDescent="0.2">
      <c r="A87" s="210" t="s">
        <v>181</v>
      </c>
      <c r="B87" s="210" t="s">
        <v>180</v>
      </c>
      <c r="C87" s="211">
        <v>0</v>
      </c>
      <c r="D87" s="211">
        <v>0</v>
      </c>
      <c r="E87" s="211">
        <v>1181.24</v>
      </c>
      <c r="F87" s="211">
        <v>0</v>
      </c>
      <c r="G87" s="211">
        <v>1181.24</v>
      </c>
      <c r="H87" s="211">
        <v>0</v>
      </c>
      <c r="I87" s="211">
        <v>1181.24</v>
      </c>
      <c r="J87" s="211">
        <v>0</v>
      </c>
      <c r="K87" s="211">
        <v>1181.24</v>
      </c>
    </row>
    <row r="88" spans="1:11" x14ac:dyDescent="0.2">
      <c r="A88" s="208" t="s">
        <v>326</v>
      </c>
      <c r="B88" s="208" t="s">
        <v>325</v>
      </c>
      <c r="C88" s="209">
        <v>0</v>
      </c>
      <c r="D88" s="209">
        <v>0</v>
      </c>
      <c r="E88" s="209">
        <v>11013.01</v>
      </c>
      <c r="F88" s="209">
        <v>0</v>
      </c>
      <c r="G88" s="209">
        <v>11013.01</v>
      </c>
      <c r="H88" s="209">
        <v>0</v>
      </c>
      <c r="I88" s="209">
        <v>11013.01</v>
      </c>
      <c r="J88" s="209">
        <v>0</v>
      </c>
      <c r="K88" s="209">
        <v>11013.01</v>
      </c>
    </row>
    <row r="89" spans="1:11" x14ac:dyDescent="0.2">
      <c r="A89" s="208" t="s">
        <v>324</v>
      </c>
      <c r="B89" s="208" t="s">
        <v>323</v>
      </c>
      <c r="C89" s="209">
        <v>0</v>
      </c>
      <c r="D89" s="209">
        <v>0</v>
      </c>
      <c r="E89" s="209">
        <v>5901.28</v>
      </c>
      <c r="F89" s="209">
        <v>0</v>
      </c>
      <c r="G89" s="209">
        <v>5901.28</v>
      </c>
      <c r="H89" s="209">
        <v>0</v>
      </c>
      <c r="I89" s="209">
        <v>5901.28</v>
      </c>
      <c r="J89" s="209">
        <v>0</v>
      </c>
      <c r="K89" s="209">
        <v>5901.28</v>
      </c>
    </row>
    <row r="90" spans="1:11" x14ac:dyDescent="0.2">
      <c r="A90" s="208" t="s">
        <v>316</v>
      </c>
      <c r="B90" s="208" t="s">
        <v>826</v>
      </c>
      <c r="C90" s="209">
        <v>0</v>
      </c>
      <c r="D90" s="209">
        <v>0</v>
      </c>
      <c r="E90" s="209">
        <v>12777.74</v>
      </c>
      <c r="F90" s="209">
        <v>0</v>
      </c>
      <c r="G90" s="209">
        <v>12777.74</v>
      </c>
      <c r="H90" s="209">
        <v>0</v>
      </c>
      <c r="I90" s="209">
        <v>12777.74</v>
      </c>
      <c r="J90" s="209">
        <v>0</v>
      </c>
      <c r="K90" s="209">
        <v>12777.74</v>
      </c>
    </row>
    <row r="91" spans="1:11" x14ac:dyDescent="0.2">
      <c r="A91" s="183" t="s">
        <v>309</v>
      </c>
      <c r="B91" s="183" t="s">
        <v>827</v>
      </c>
      <c r="C91" s="184">
        <v>0</v>
      </c>
      <c r="D91" s="184">
        <v>0</v>
      </c>
      <c r="E91" s="184">
        <v>10415.450000000001</v>
      </c>
      <c r="F91" s="184">
        <v>0</v>
      </c>
      <c r="G91" s="184">
        <v>10415.450000000001</v>
      </c>
      <c r="H91" s="184">
        <v>0</v>
      </c>
      <c r="I91" s="184">
        <v>10415.450000000001</v>
      </c>
      <c r="J91" s="184">
        <v>0</v>
      </c>
      <c r="K91" s="184">
        <v>10415.450000000001</v>
      </c>
    </row>
    <row r="92" spans="1:11" x14ac:dyDescent="0.2">
      <c r="A92" s="183" t="s">
        <v>307</v>
      </c>
      <c r="B92" s="183" t="s">
        <v>306</v>
      </c>
      <c r="C92" s="184">
        <v>0</v>
      </c>
      <c r="D92" s="184">
        <v>0</v>
      </c>
      <c r="E92" s="184">
        <v>18.739999999999998</v>
      </c>
      <c r="F92" s="184">
        <v>0</v>
      </c>
      <c r="G92" s="184">
        <v>18.739999999999998</v>
      </c>
      <c r="H92" s="184">
        <v>0</v>
      </c>
      <c r="I92" s="184">
        <v>18.739999999999998</v>
      </c>
      <c r="J92" s="184">
        <v>0</v>
      </c>
      <c r="K92" s="184">
        <v>18.739999999999998</v>
      </c>
    </row>
    <row r="93" spans="1:11" x14ac:dyDescent="0.2">
      <c r="A93" s="183" t="s">
        <v>303</v>
      </c>
      <c r="B93" s="183" t="s">
        <v>302</v>
      </c>
      <c r="C93" s="184">
        <v>0</v>
      </c>
      <c r="D93" s="184">
        <v>0</v>
      </c>
      <c r="E93" s="184">
        <v>9481.91</v>
      </c>
      <c r="F93" s="184">
        <v>0</v>
      </c>
      <c r="G93" s="184">
        <v>9481.91</v>
      </c>
      <c r="H93" s="184">
        <v>0</v>
      </c>
      <c r="I93" s="184">
        <v>9481.91</v>
      </c>
      <c r="J93" s="184">
        <v>0</v>
      </c>
      <c r="K93" s="184">
        <v>9481.91</v>
      </c>
    </row>
    <row r="94" spans="1:11" x14ac:dyDescent="0.2">
      <c r="A94" s="183" t="s">
        <v>299</v>
      </c>
      <c r="B94" s="183" t="s">
        <v>298</v>
      </c>
      <c r="C94" s="184">
        <v>0</v>
      </c>
      <c r="D94" s="184">
        <v>0</v>
      </c>
      <c r="E94" s="184">
        <v>10685.62</v>
      </c>
      <c r="F94" s="184">
        <v>0</v>
      </c>
      <c r="G94" s="184">
        <v>10685.62</v>
      </c>
      <c r="H94" s="184">
        <v>0</v>
      </c>
      <c r="I94" s="184">
        <v>10685.62</v>
      </c>
      <c r="J94" s="184">
        <v>0</v>
      </c>
      <c r="K94" s="184">
        <v>10685.62</v>
      </c>
    </row>
    <row r="95" spans="1:11" x14ac:dyDescent="0.2">
      <c r="A95" s="150" t="s">
        <v>297</v>
      </c>
      <c r="B95" s="150" t="s">
        <v>296</v>
      </c>
      <c r="C95" s="151">
        <v>0</v>
      </c>
      <c r="D95" s="151">
        <v>0</v>
      </c>
      <c r="E95" s="151">
        <v>2556.12</v>
      </c>
      <c r="F95" s="151">
        <v>0</v>
      </c>
      <c r="G95" s="151">
        <v>2556.12</v>
      </c>
      <c r="H95" s="151">
        <v>0</v>
      </c>
      <c r="I95" s="151">
        <v>2556.12</v>
      </c>
      <c r="J95" s="151">
        <v>0</v>
      </c>
      <c r="K95" s="151">
        <v>2556.12</v>
      </c>
    </row>
    <row r="96" spans="1:11" x14ac:dyDescent="0.2">
      <c r="A96" s="200" t="s">
        <v>192</v>
      </c>
      <c r="B96" s="200" t="s">
        <v>191</v>
      </c>
      <c r="C96" s="201">
        <v>0</v>
      </c>
      <c r="D96" s="201">
        <v>0</v>
      </c>
      <c r="E96" s="201">
        <v>4190</v>
      </c>
      <c r="F96" s="201">
        <v>0</v>
      </c>
      <c r="G96" s="201">
        <v>4190</v>
      </c>
      <c r="H96" s="201">
        <v>0</v>
      </c>
      <c r="I96" s="201">
        <v>4190</v>
      </c>
      <c r="J96" s="201">
        <v>0</v>
      </c>
      <c r="K96" s="201">
        <v>4190</v>
      </c>
    </row>
    <row r="97" spans="1:11" x14ac:dyDescent="0.2">
      <c r="A97" s="202" t="s">
        <v>190</v>
      </c>
      <c r="B97" s="202" t="s">
        <v>189</v>
      </c>
      <c r="C97" s="203">
        <v>0</v>
      </c>
      <c r="D97" s="203">
        <v>0</v>
      </c>
      <c r="E97" s="203">
        <v>357</v>
      </c>
      <c r="F97" s="203">
        <v>0</v>
      </c>
      <c r="G97" s="203">
        <v>357</v>
      </c>
      <c r="H97" s="203">
        <v>0</v>
      </c>
      <c r="I97" s="203">
        <v>357</v>
      </c>
      <c r="J97" s="203">
        <v>0</v>
      </c>
      <c r="K97" s="203">
        <v>357</v>
      </c>
    </row>
    <row r="98" spans="1:11" x14ac:dyDescent="0.2">
      <c r="A98" s="202" t="s">
        <v>188</v>
      </c>
      <c r="B98" s="202" t="s">
        <v>187</v>
      </c>
      <c r="C98" s="203">
        <v>0</v>
      </c>
      <c r="D98" s="203">
        <v>0</v>
      </c>
      <c r="E98" s="203">
        <v>13662.41</v>
      </c>
      <c r="F98" s="203">
        <v>0</v>
      </c>
      <c r="G98" s="203">
        <v>13662.41</v>
      </c>
      <c r="H98" s="203">
        <v>0</v>
      </c>
      <c r="I98" s="203">
        <v>13662.41</v>
      </c>
      <c r="J98" s="203">
        <v>0</v>
      </c>
      <c r="K98" s="203">
        <v>13662.41</v>
      </c>
    </row>
    <row r="99" spans="1:11" x14ac:dyDescent="0.2">
      <c r="A99" s="212" t="s">
        <v>186</v>
      </c>
      <c r="B99" s="212" t="s">
        <v>86</v>
      </c>
      <c r="C99" s="213">
        <v>0</v>
      </c>
      <c r="D99" s="213">
        <v>0</v>
      </c>
      <c r="E99" s="213">
        <v>175639.32</v>
      </c>
      <c r="F99" s="213">
        <v>0</v>
      </c>
      <c r="G99" s="213">
        <v>175639.32</v>
      </c>
      <c r="H99" s="213">
        <v>0</v>
      </c>
      <c r="I99" s="213">
        <v>175639.32</v>
      </c>
      <c r="J99" s="213">
        <v>0</v>
      </c>
      <c r="K99" s="213">
        <v>175639.32</v>
      </c>
    </row>
    <row r="100" spans="1:11" x14ac:dyDescent="0.2">
      <c r="A100" s="206" t="s">
        <v>185</v>
      </c>
      <c r="B100" s="206" t="s">
        <v>143</v>
      </c>
      <c r="C100" s="207">
        <v>0</v>
      </c>
      <c r="D100" s="207">
        <v>0</v>
      </c>
      <c r="E100" s="207">
        <v>200</v>
      </c>
      <c r="F100" s="207">
        <v>0</v>
      </c>
      <c r="G100" s="207">
        <v>200</v>
      </c>
      <c r="H100" s="207">
        <v>0</v>
      </c>
      <c r="I100" s="207">
        <v>200</v>
      </c>
      <c r="J100" s="207">
        <v>0</v>
      </c>
      <c r="K100" s="207">
        <v>200</v>
      </c>
    </row>
    <row r="101" spans="1:11" x14ac:dyDescent="0.2">
      <c r="A101" s="206" t="s">
        <v>184</v>
      </c>
      <c r="B101" s="206" t="s">
        <v>828</v>
      </c>
      <c r="C101" s="207">
        <v>0</v>
      </c>
      <c r="D101" s="207">
        <v>0</v>
      </c>
      <c r="E101" s="207">
        <v>70</v>
      </c>
      <c r="F101" s="207">
        <v>0</v>
      </c>
      <c r="G101" s="207">
        <v>70</v>
      </c>
      <c r="H101" s="207">
        <v>0</v>
      </c>
      <c r="I101" s="207">
        <v>70</v>
      </c>
      <c r="J101" s="207">
        <v>0</v>
      </c>
      <c r="K101" s="207">
        <v>70</v>
      </c>
    </row>
    <row r="102" spans="1:11" x14ac:dyDescent="0.2">
      <c r="A102" s="162" t="s">
        <v>177</v>
      </c>
      <c r="B102" s="162" t="s">
        <v>176</v>
      </c>
      <c r="C102" s="163">
        <v>0</v>
      </c>
      <c r="D102" s="163">
        <v>0</v>
      </c>
      <c r="E102" s="163">
        <v>1158.1099999999999</v>
      </c>
      <c r="F102" s="163">
        <v>0</v>
      </c>
      <c r="G102" s="163">
        <v>1158.1099999999999</v>
      </c>
      <c r="H102" s="163">
        <v>0</v>
      </c>
      <c r="I102" s="163">
        <v>1158.1099999999999</v>
      </c>
      <c r="J102" s="163">
        <v>0</v>
      </c>
      <c r="K102" s="163">
        <v>1158.1099999999999</v>
      </c>
    </row>
    <row r="103" spans="1:11" x14ac:dyDescent="0.2">
      <c r="A103" s="162" t="s">
        <v>175</v>
      </c>
      <c r="B103" s="162" t="s">
        <v>174</v>
      </c>
      <c r="C103" s="163">
        <v>0</v>
      </c>
      <c r="D103" s="163">
        <v>0</v>
      </c>
      <c r="E103" s="163">
        <v>5200.01</v>
      </c>
      <c r="F103" s="163">
        <v>0</v>
      </c>
      <c r="G103" s="163">
        <v>5200.01</v>
      </c>
      <c r="H103" s="163">
        <v>0</v>
      </c>
      <c r="I103" s="163">
        <v>5200.01</v>
      </c>
      <c r="J103" s="163">
        <v>0</v>
      </c>
      <c r="K103" s="163">
        <v>5200.01</v>
      </c>
    </row>
    <row r="104" spans="1:11" x14ac:dyDescent="0.2">
      <c r="A104" s="162" t="s">
        <v>173</v>
      </c>
      <c r="B104" s="162" t="s">
        <v>172</v>
      </c>
      <c r="C104" s="163">
        <v>0</v>
      </c>
      <c r="D104" s="163">
        <v>0</v>
      </c>
      <c r="E104" s="163">
        <v>612.41</v>
      </c>
      <c r="F104" s="163">
        <v>0</v>
      </c>
      <c r="G104" s="163">
        <v>612.41</v>
      </c>
      <c r="H104" s="163">
        <v>0</v>
      </c>
      <c r="I104" s="163">
        <v>612.41</v>
      </c>
      <c r="J104" s="163">
        <v>0</v>
      </c>
      <c r="K104" s="163">
        <v>612.41</v>
      </c>
    </row>
    <row r="105" spans="1:11" x14ac:dyDescent="0.2">
      <c r="A105" s="162" t="s">
        <v>169</v>
      </c>
      <c r="B105" s="162" t="s">
        <v>168</v>
      </c>
      <c r="C105" s="163">
        <v>0</v>
      </c>
      <c r="D105" s="163">
        <v>0</v>
      </c>
      <c r="E105" s="163">
        <v>313.74</v>
      </c>
      <c r="F105" s="163">
        <v>0</v>
      </c>
      <c r="G105" s="163">
        <v>313.74</v>
      </c>
      <c r="H105" s="163">
        <v>0</v>
      </c>
      <c r="I105" s="163">
        <v>313.74</v>
      </c>
      <c r="J105" s="163">
        <v>0</v>
      </c>
      <c r="K105" s="163">
        <v>313.74</v>
      </c>
    </row>
    <row r="106" spans="1:11" x14ac:dyDescent="0.2">
      <c r="A106" s="222" t="s">
        <v>165</v>
      </c>
      <c r="B106" s="222" t="s">
        <v>164</v>
      </c>
      <c r="C106" s="223">
        <v>0</v>
      </c>
      <c r="D106" s="223">
        <v>0</v>
      </c>
      <c r="E106" s="223">
        <v>701.55</v>
      </c>
      <c r="F106" s="223">
        <v>0</v>
      </c>
      <c r="G106" s="223">
        <v>701.55</v>
      </c>
      <c r="H106" s="223">
        <v>0</v>
      </c>
      <c r="I106" s="223">
        <v>701.55</v>
      </c>
      <c r="J106" s="223">
        <v>0</v>
      </c>
      <c r="K106" s="223">
        <v>701.55</v>
      </c>
    </row>
    <row r="107" spans="1:11" x14ac:dyDescent="0.2">
      <c r="A107" s="214" t="s">
        <v>163</v>
      </c>
      <c r="B107" s="214" t="s">
        <v>162</v>
      </c>
      <c r="C107" s="215">
        <v>0</v>
      </c>
      <c r="D107" s="215">
        <v>0</v>
      </c>
      <c r="E107" s="215">
        <v>10.62</v>
      </c>
      <c r="F107" s="215">
        <v>0</v>
      </c>
      <c r="G107" s="215">
        <v>10.62</v>
      </c>
      <c r="H107" s="215">
        <v>0</v>
      </c>
      <c r="I107" s="215">
        <v>10.62</v>
      </c>
      <c r="J107" s="215">
        <v>0</v>
      </c>
      <c r="K107" s="215">
        <v>10.62</v>
      </c>
    </row>
    <row r="108" spans="1:11" x14ac:dyDescent="0.2">
      <c r="A108" s="194" t="s">
        <v>1193</v>
      </c>
      <c r="B108" s="194" t="s">
        <v>1194</v>
      </c>
      <c r="C108" s="195">
        <v>0</v>
      </c>
      <c r="D108" s="195">
        <v>0</v>
      </c>
      <c r="E108" s="195">
        <v>40</v>
      </c>
      <c r="F108" s="195">
        <v>0</v>
      </c>
      <c r="G108" s="195">
        <v>40</v>
      </c>
      <c r="H108" s="195">
        <v>0</v>
      </c>
      <c r="I108" s="195">
        <v>40</v>
      </c>
      <c r="J108" s="195">
        <v>0</v>
      </c>
      <c r="K108" s="195">
        <v>40</v>
      </c>
    </row>
    <row r="109" spans="1:11" x14ac:dyDescent="0.2">
      <c r="A109" s="194" t="s">
        <v>148</v>
      </c>
      <c r="B109" s="194" t="s">
        <v>147</v>
      </c>
      <c r="C109" s="195">
        <v>0</v>
      </c>
      <c r="D109" s="195">
        <v>0</v>
      </c>
      <c r="E109" s="195">
        <v>1223.26</v>
      </c>
      <c r="F109" s="195">
        <v>0</v>
      </c>
      <c r="G109" s="195">
        <v>1223.26</v>
      </c>
      <c r="H109" s="195">
        <v>0</v>
      </c>
      <c r="I109" s="195">
        <v>1223.26</v>
      </c>
      <c r="J109" s="195">
        <v>0</v>
      </c>
      <c r="K109" s="195">
        <v>1223.26</v>
      </c>
    </row>
    <row r="110" spans="1:11" x14ac:dyDescent="0.2">
      <c r="A110" s="194" t="s">
        <v>144</v>
      </c>
      <c r="B110" s="194" t="s">
        <v>143</v>
      </c>
      <c r="C110" s="195">
        <v>0</v>
      </c>
      <c r="D110" s="195">
        <v>0</v>
      </c>
      <c r="E110" s="195">
        <v>22.5</v>
      </c>
      <c r="F110" s="195">
        <v>0</v>
      </c>
      <c r="G110" s="195">
        <v>22.5</v>
      </c>
      <c r="H110" s="195">
        <v>0</v>
      </c>
      <c r="I110" s="195">
        <v>22.5</v>
      </c>
      <c r="J110" s="195">
        <v>0</v>
      </c>
      <c r="K110" s="195">
        <v>22.5</v>
      </c>
    </row>
    <row r="111" spans="1:11" x14ac:dyDescent="0.2">
      <c r="A111" s="194" t="s">
        <v>142</v>
      </c>
      <c r="B111" s="194" t="s">
        <v>1174</v>
      </c>
      <c r="C111" s="195">
        <v>0</v>
      </c>
      <c r="D111" s="195">
        <v>0</v>
      </c>
      <c r="E111" s="195">
        <v>1670064.11</v>
      </c>
      <c r="F111" s="195">
        <v>0</v>
      </c>
      <c r="G111" s="195">
        <v>1670064.11</v>
      </c>
      <c r="H111" s="195">
        <v>0</v>
      </c>
      <c r="I111" s="195">
        <v>1670064.11</v>
      </c>
      <c r="J111" s="195">
        <v>0</v>
      </c>
      <c r="K111" s="195">
        <v>1670064.11</v>
      </c>
    </row>
    <row r="112" spans="1:11" x14ac:dyDescent="0.2">
      <c r="A112" s="194" t="s">
        <v>456</v>
      </c>
      <c r="B112" s="194" t="s">
        <v>455</v>
      </c>
      <c r="C112" s="195">
        <v>0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</row>
    <row r="113" spans="1:11" x14ac:dyDescent="0.2">
      <c r="A113" s="194" t="s">
        <v>136</v>
      </c>
      <c r="B113" s="194" t="s">
        <v>830</v>
      </c>
      <c r="C113" s="195">
        <v>0</v>
      </c>
      <c r="D113" s="195">
        <v>0</v>
      </c>
      <c r="E113" s="195">
        <v>70373.22</v>
      </c>
      <c r="F113" s="195">
        <v>0</v>
      </c>
      <c r="G113" s="195">
        <v>70373.22</v>
      </c>
      <c r="H113" s="195">
        <v>0</v>
      </c>
      <c r="I113" s="195">
        <v>70373.22</v>
      </c>
      <c r="J113" s="195">
        <v>0</v>
      </c>
      <c r="K113" s="195">
        <v>70373.22</v>
      </c>
    </row>
    <row r="114" spans="1:11" x14ac:dyDescent="0.2">
      <c r="A114" s="194" t="s">
        <v>831</v>
      </c>
      <c r="B114" s="194" t="s">
        <v>832</v>
      </c>
      <c r="C114" s="195">
        <v>0</v>
      </c>
      <c r="D114" s="195">
        <v>0</v>
      </c>
      <c r="E114" s="195">
        <v>12633.66</v>
      </c>
      <c r="F114" s="195">
        <v>0</v>
      </c>
      <c r="G114" s="195">
        <v>12633.66</v>
      </c>
      <c r="H114" s="195">
        <v>0</v>
      </c>
      <c r="I114" s="195">
        <v>12633.66</v>
      </c>
      <c r="J114" s="195">
        <v>0</v>
      </c>
      <c r="K114" s="195">
        <v>12633.66</v>
      </c>
    </row>
    <row r="115" spans="1:11" ht="14.25" x14ac:dyDescent="0.2">
      <c r="A115" s="567" t="s">
        <v>846</v>
      </c>
      <c r="B115" s="567"/>
      <c r="C115" s="121">
        <v>0</v>
      </c>
      <c r="D115" s="121">
        <v>0</v>
      </c>
      <c r="E115" s="121">
        <v>4062592.95</v>
      </c>
      <c r="F115" s="121">
        <v>0</v>
      </c>
      <c r="G115" s="121">
        <v>4062592.95</v>
      </c>
      <c r="H115" s="121">
        <v>0</v>
      </c>
      <c r="I115" s="121">
        <v>4062592.95</v>
      </c>
      <c r="J115" s="121">
        <v>0</v>
      </c>
      <c r="K115" s="121">
        <v>4062592.95</v>
      </c>
    </row>
    <row r="116" spans="1:11" x14ac:dyDescent="0.2">
      <c r="A116" s="563"/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</row>
    <row r="117" spans="1:11" x14ac:dyDescent="0.2">
      <c r="A117" s="565" t="s">
        <v>771</v>
      </c>
      <c r="B117" s="565"/>
      <c r="C117" s="565"/>
      <c r="D117" s="565"/>
      <c r="E117" s="565"/>
      <c r="F117" s="565"/>
      <c r="G117" s="565"/>
      <c r="H117" s="565"/>
      <c r="I117" s="565"/>
      <c r="J117" s="565"/>
      <c r="K117" s="565"/>
    </row>
  </sheetData>
  <sheetProtection selectLockedCells="1" selectUnlockedCells="1"/>
  <mergeCells count="16">
    <mergeCell ref="A115:B115"/>
    <mergeCell ref="A116:K116"/>
    <mergeCell ref="A117:K117"/>
    <mergeCell ref="A25:B25"/>
    <mergeCell ref="A26:K26"/>
    <mergeCell ref="A27:K27"/>
    <mergeCell ref="C28:D28"/>
    <mergeCell ref="E28:F28"/>
    <mergeCell ref="G28:H28"/>
    <mergeCell ref="I28:J28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31.08.2019  -   Stranica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showGridLines="0" topLeftCell="C135" zoomScaleNormal="100" workbookViewId="0">
      <selection activeCell="K158" sqref="K158"/>
    </sheetView>
  </sheetViews>
  <sheetFormatPr defaultColWidth="11.5703125" defaultRowHeight="12.75" x14ac:dyDescent="0.2"/>
  <cols>
    <col min="1" max="1" width="13.85546875" style="115" bestFit="1" customWidth="1"/>
    <col min="2" max="2" width="54.7109375" style="115" bestFit="1" customWidth="1"/>
    <col min="3" max="5" width="14.85546875" style="115" bestFit="1" customWidth="1"/>
    <col min="6" max="7" width="15.85546875" style="115" bestFit="1" customWidth="1"/>
    <col min="8" max="9" width="14.85546875" style="115" bestFit="1" customWidth="1"/>
    <col min="10" max="10" width="15.42578125" style="115" bestFit="1" customWidth="1"/>
    <col min="11" max="11" width="13.7109375" style="115" bestFit="1" customWidth="1"/>
    <col min="12" max="256" width="11.5703125" style="115"/>
    <col min="257" max="257" width="13.85546875" style="115" bestFit="1" customWidth="1"/>
    <col min="258" max="258" width="54.7109375" style="115" bestFit="1" customWidth="1"/>
    <col min="259" max="261" width="14.85546875" style="115" bestFit="1" customWidth="1"/>
    <col min="262" max="263" width="15.85546875" style="115" bestFit="1" customWidth="1"/>
    <col min="264" max="265" width="14.85546875" style="115" bestFit="1" customWidth="1"/>
    <col min="266" max="266" width="15.42578125" style="115" bestFit="1" customWidth="1"/>
    <col min="267" max="267" width="13.7109375" style="115" bestFit="1" customWidth="1"/>
    <col min="268" max="512" width="11.5703125" style="115"/>
    <col min="513" max="513" width="13.85546875" style="115" bestFit="1" customWidth="1"/>
    <col min="514" max="514" width="54.7109375" style="115" bestFit="1" customWidth="1"/>
    <col min="515" max="517" width="14.85546875" style="115" bestFit="1" customWidth="1"/>
    <col min="518" max="519" width="15.85546875" style="115" bestFit="1" customWidth="1"/>
    <col min="520" max="521" width="14.85546875" style="115" bestFit="1" customWidth="1"/>
    <col min="522" max="522" width="15.42578125" style="115" bestFit="1" customWidth="1"/>
    <col min="523" max="523" width="13.7109375" style="115" bestFit="1" customWidth="1"/>
    <col min="524" max="768" width="11.5703125" style="115"/>
    <col min="769" max="769" width="13.85546875" style="115" bestFit="1" customWidth="1"/>
    <col min="770" max="770" width="54.7109375" style="115" bestFit="1" customWidth="1"/>
    <col min="771" max="773" width="14.85546875" style="115" bestFit="1" customWidth="1"/>
    <col min="774" max="775" width="15.85546875" style="115" bestFit="1" customWidth="1"/>
    <col min="776" max="777" width="14.85546875" style="115" bestFit="1" customWidth="1"/>
    <col min="778" max="778" width="15.42578125" style="115" bestFit="1" customWidth="1"/>
    <col min="779" max="779" width="13.7109375" style="115" bestFit="1" customWidth="1"/>
    <col min="780" max="1024" width="11.5703125" style="115"/>
    <col min="1025" max="1025" width="13.85546875" style="115" bestFit="1" customWidth="1"/>
    <col min="1026" max="1026" width="54.7109375" style="115" bestFit="1" customWidth="1"/>
    <col min="1027" max="1029" width="14.85546875" style="115" bestFit="1" customWidth="1"/>
    <col min="1030" max="1031" width="15.85546875" style="115" bestFit="1" customWidth="1"/>
    <col min="1032" max="1033" width="14.85546875" style="115" bestFit="1" customWidth="1"/>
    <col min="1034" max="1034" width="15.42578125" style="115" bestFit="1" customWidth="1"/>
    <col min="1035" max="1035" width="13.7109375" style="115" bestFit="1" customWidth="1"/>
    <col min="1036" max="1280" width="11.5703125" style="115"/>
    <col min="1281" max="1281" width="13.85546875" style="115" bestFit="1" customWidth="1"/>
    <col min="1282" max="1282" width="54.7109375" style="115" bestFit="1" customWidth="1"/>
    <col min="1283" max="1285" width="14.85546875" style="115" bestFit="1" customWidth="1"/>
    <col min="1286" max="1287" width="15.85546875" style="115" bestFit="1" customWidth="1"/>
    <col min="1288" max="1289" width="14.85546875" style="115" bestFit="1" customWidth="1"/>
    <col min="1290" max="1290" width="15.42578125" style="115" bestFit="1" customWidth="1"/>
    <col min="1291" max="1291" width="13.7109375" style="115" bestFit="1" customWidth="1"/>
    <col min="1292" max="1536" width="11.5703125" style="115"/>
    <col min="1537" max="1537" width="13.85546875" style="115" bestFit="1" customWidth="1"/>
    <col min="1538" max="1538" width="54.7109375" style="115" bestFit="1" customWidth="1"/>
    <col min="1539" max="1541" width="14.85546875" style="115" bestFit="1" customWidth="1"/>
    <col min="1542" max="1543" width="15.85546875" style="115" bestFit="1" customWidth="1"/>
    <col min="1544" max="1545" width="14.85546875" style="115" bestFit="1" customWidth="1"/>
    <col min="1546" max="1546" width="15.42578125" style="115" bestFit="1" customWidth="1"/>
    <col min="1547" max="1547" width="13.7109375" style="115" bestFit="1" customWidth="1"/>
    <col min="1548" max="1792" width="11.5703125" style="115"/>
    <col min="1793" max="1793" width="13.85546875" style="115" bestFit="1" customWidth="1"/>
    <col min="1794" max="1794" width="54.7109375" style="115" bestFit="1" customWidth="1"/>
    <col min="1795" max="1797" width="14.85546875" style="115" bestFit="1" customWidth="1"/>
    <col min="1798" max="1799" width="15.85546875" style="115" bestFit="1" customWidth="1"/>
    <col min="1800" max="1801" width="14.85546875" style="115" bestFit="1" customWidth="1"/>
    <col min="1802" max="1802" width="15.42578125" style="115" bestFit="1" customWidth="1"/>
    <col min="1803" max="1803" width="13.7109375" style="115" bestFit="1" customWidth="1"/>
    <col min="1804" max="2048" width="11.5703125" style="115"/>
    <col min="2049" max="2049" width="13.85546875" style="115" bestFit="1" customWidth="1"/>
    <col min="2050" max="2050" width="54.7109375" style="115" bestFit="1" customWidth="1"/>
    <col min="2051" max="2053" width="14.85546875" style="115" bestFit="1" customWidth="1"/>
    <col min="2054" max="2055" width="15.85546875" style="115" bestFit="1" customWidth="1"/>
    <col min="2056" max="2057" width="14.85546875" style="115" bestFit="1" customWidth="1"/>
    <col min="2058" max="2058" width="15.42578125" style="115" bestFit="1" customWidth="1"/>
    <col min="2059" max="2059" width="13.7109375" style="115" bestFit="1" customWidth="1"/>
    <col min="2060" max="2304" width="11.5703125" style="115"/>
    <col min="2305" max="2305" width="13.85546875" style="115" bestFit="1" customWidth="1"/>
    <col min="2306" max="2306" width="54.7109375" style="115" bestFit="1" customWidth="1"/>
    <col min="2307" max="2309" width="14.85546875" style="115" bestFit="1" customWidth="1"/>
    <col min="2310" max="2311" width="15.85546875" style="115" bestFit="1" customWidth="1"/>
    <col min="2312" max="2313" width="14.85546875" style="115" bestFit="1" customWidth="1"/>
    <col min="2314" max="2314" width="15.42578125" style="115" bestFit="1" customWidth="1"/>
    <col min="2315" max="2315" width="13.7109375" style="115" bestFit="1" customWidth="1"/>
    <col min="2316" max="2560" width="11.5703125" style="115"/>
    <col min="2561" max="2561" width="13.85546875" style="115" bestFit="1" customWidth="1"/>
    <col min="2562" max="2562" width="54.7109375" style="115" bestFit="1" customWidth="1"/>
    <col min="2563" max="2565" width="14.85546875" style="115" bestFit="1" customWidth="1"/>
    <col min="2566" max="2567" width="15.85546875" style="115" bestFit="1" customWidth="1"/>
    <col min="2568" max="2569" width="14.85546875" style="115" bestFit="1" customWidth="1"/>
    <col min="2570" max="2570" width="15.42578125" style="115" bestFit="1" customWidth="1"/>
    <col min="2571" max="2571" width="13.7109375" style="115" bestFit="1" customWidth="1"/>
    <col min="2572" max="2816" width="11.5703125" style="115"/>
    <col min="2817" max="2817" width="13.85546875" style="115" bestFit="1" customWidth="1"/>
    <col min="2818" max="2818" width="54.7109375" style="115" bestFit="1" customWidth="1"/>
    <col min="2819" max="2821" width="14.85546875" style="115" bestFit="1" customWidth="1"/>
    <col min="2822" max="2823" width="15.85546875" style="115" bestFit="1" customWidth="1"/>
    <col min="2824" max="2825" width="14.85546875" style="115" bestFit="1" customWidth="1"/>
    <col min="2826" max="2826" width="15.42578125" style="115" bestFit="1" customWidth="1"/>
    <col min="2827" max="2827" width="13.7109375" style="115" bestFit="1" customWidth="1"/>
    <col min="2828" max="3072" width="11.5703125" style="115"/>
    <col min="3073" max="3073" width="13.85546875" style="115" bestFit="1" customWidth="1"/>
    <col min="3074" max="3074" width="54.7109375" style="115" bestFit="1" customWidth="1"/>
    <col min="3075" max="3077" width="14.85546875" style="115" bestFit="1" customWidth="1"/>
    <col min="3078" max="3079" width="15.85546875" style="115" bestFit="1" customWidth="1"/>
    <col min="3080" max="3081" width="14.85546875" style="115" bestFit="1" customWidth="1"/>
    <col min="3082" max="3082" width="15.42578125" style="115" bestFit="1" customWidth="1"/>
    <col min="3083" max="3083" width="13.7109375" style="115" bestFit="1" customWidth="1"/>
    <col min="3084" max="3328" width="11.5703125" style="115"/>
    <col min="3329" max="3329" width="13.85546875" style="115" bestFit="1" customWidth="1"/>
    <col min="3330" max="3330" width="54.7109375" style="115" bestFit="1" customWidth="1"/>
    <col min="3331" max="3333" width="14.85546875" style="115" bestFit="1" customWidth="1"/>
    <col min="3334" max="3335" width="15.85546875" style="115" bestFit="1" customWidth="1"/>
    <col min="3336" max="3337" width="14.85546875" style="115" bestFit="1" customWidth="1"/>
    <col min="3338" max="3338" width="15.42578125" style="115" bestFit="1" customWidth="1"/>
    <col min="3339" max="3339" width="13.7109375" style="115" bestFit="1" customWidth="1"/>
    <col min="3340" max="3584" width="11.5703125" style="115"/>
    <col min="3585" max="3585" width="13.85546875" style="115" bestFit="1" customWidth="1"/>
    <col min="3586" max="3586" width="54.7109375" style="115" bestFit="1" customWidth="1"/>
    <col min="3587" max="3589" width="14.85546875" style="115" bestFit="1" customWidth="1"/>
    <col min="3590" max="3591" width="15.85546875" style="115" bestFit="1" customWidth="1"/>
    <col min="3592" max="3593" width="14.85546875" style="115" bestFit="1" customWidth="1"/>
    <col min="3594" max="3594" width="15.42578125" style="115" bestFit="1" customWidth="1"/>
    <col min="3595" max="3595" width="13.7109375" style="115" bestFit="1" customWidth="1"/>
    <col min="3596" max="3840" width="11.5703125" style="115"/>
    <col min="3841" max="3841" width="13.85546875" style="115" bestFit="1" customWidth="1"/>
    <col min="3842" max="3842" width="54.7109375" style="115" bestFit="1" customWidth="1"/>
    <col min="3843" max="3845" width="14.85546875" style="115" bestFit="1" customWidth="1"/>
    <col min="3846" max="3847" width="15.85546875" style="115" bestFit="1" customWidth="1"/>
    <col min="3848" max="3849" width="14.85546875" style="115" bestFit="1" customWidth="1"/>
    <col min="3850" max="3850" width="15.42578125" style="115" bestFit="1" customWidth="1"/>
    <col min="3851" max="3851" width="13.7109375" style="115" bestFit="1" customWidth="1"/>
    <col min="3852" max="4096" width="11.5703125" style="115"/>
    <col min="4097" max="4097" width="13.85546875" style="115" bestFit="1" customWidth="1"/>
    <col min="4098" max="4098" width="54.7109375" style="115" bestFit="1" customWidth="1"/>
    <col min="4099" max="4101" width="14.85546875" style="115" bestFit="1" customWidth="1"/>
    <col min="4102" max="4103" width="15.85546875" style="115" bestFit="1" customWidth="1"/>
    <col min="4104" max="4105" width="14.85546875" style="115" bestFit="1" customWidth="1"/>
    <col min="4106" max="4106" width="15.42578125" style="115" bestFit="1" customWidth="1"/>
    <col min="4107" max="4107" width="13.7109375" style="115" bestFit="1" customWidth="1"/>
    <col min="4108" max="4352" width="11.5703125" style="115"/>
    <col min="4353" max="4353" width="13.85546875" style="115" bestFit="1" customWidth="1"/>
    <col min="4354" max="4354" width="54.7109375" style="115" bestFit="1" customWidth="1"/>
    <col min="4355" max="4357" width="14.85546875" style="115" bestFit="1" customWidth="1"/>
    <col min="4358" max="4359" width="15.85546875" style="115" bestFit="1" customWidth="1"/>
    <col min="4360" max="4361" width="14.85546875" style="115" bestFit="1" customWidth="1"/>
    <col min="4362" max="4362" width="15.42578125" style="115" bestFit="1" customWidth="1"/>
    <col min="4363" max="4363" width="13.7109375" style="115" bestFit="1" customWidth="1"/>
    <col min="4364" max="4608" width="11.5703125" style="115"/>
    <col min="4609" max="4609" width="13.85546875" style="115" bestFit="1" customWidth="1"/>
    <col min="4610" max="4610" width="54.7109375" style="115" bestFit="1" customWidth="1"/>
    <col min="4611" max="4613" width="14.85546875" style="115" bestFit="1" customWidth="1"/>
    <col min="4614" max="4615" width="15.85546875" style="115" bestFit="1" customWidth="1"/>
    <col min="4616" max="4617" width="14.85546875" style="115" bestFit="1" customWidth="1"/>
    <col min="4618" max="4618" width="15.42578125" style="115" bestFit="1" customWidth="1"/>
    <col min="4619" max="4619" width="13.7109375" style="115" bestFit="1" customWidth="1"/>
    <col min="4620" max="4864" width="11.5703125" style="115"/>
    <col min="4865" max="4865" width="13.85546875" style="115" bestFit="1" customWidth="1"/>
    <col min="4866" max="4866" width="54.7109375" style="115" bestFit="1" customWidth="1"/>
    <col min="4867" max="4869" width="14.85546875" style="115" bestFit="1" customWidth="1"/>
    <col min="4870" max="4871" width="15.85546875" style="115" bestFit="1" customWidth="1"/>
    <col min="4872" max="4873" width="14.85546875" style="115" bestFit="1" customWidth="1"/>
    <col min="4874" max="4874" width="15.42578125" style="115" bestFit="1" customWidth="1"/>
    <col min="4875" max="4875" width="13.7109375" style="115" bestFit="1" customWidth="1"/>
    <col min="4876" max="5120" width="11.5703125" style="115"/>
    <col min="5121" max="5121" width="13.85546875" style="115" bestFit="1" customWidth="1"/>
    <col min="5122" max="5122" width="54.7109375" style="115" bestFit="1" customWidth="1"/>
    <col min="5123" max="5125" width="14.85546875" style="115" bestFit="1" customWidth="1"/>
    <col min="5126" max="5127" width="15.85546875" style="115" bestFit="1" customWidth="1"/>
    <col min="5128" max="5129" width="14.85546875" style="115" bestFit="1" customWidth="1"/>
    <col min="5130" max="5130" width="15.42578125" style="115" bestFit="1" customWidth="1"/>
    <col min="5131" max="5131" width="13.7109375" style="115" bestFit="1" customWidth="1"/>
    <col min="5132" max="5376" width="11.5703125" style="115"/>
    <col min="5377" max="5377" width="13.85546875" style="115" bestFit="1" customWidth="1"/>
    <col min="5378" max="5378" width="54.7109375" style="115" bestFit="1" customWidth="1"/>
    <col min="5379" max="5381" width="14.85546875" style="115" bestFit="1" customWidth="1"/>
    <col min="5382" max="5383" width="15.85546875" style="115" bestFit="1" customWidth="1"/>
    <col min="5384" max="5385" width="14.85546875" style="115" bestFit="1" customWidth="1"/>
    <col min="5386" max="5386" width="15.42578125" style="115" bestFit="1" customWidth="1"/>
    <col min="5387" max="5387" width="13.7109375" style="115" bestFit="1" customWidth="1"/>
    <col min="5388" max="5632" width="11.5703125" style="115"/>
    <col min="5633" max="5633" width="13.85546875" style="115" bestFit="1" customWidth="1"/>
    <col min="5634" max="5634" width="54.7109375" style="115" bestFit="1" customWidth="1"/>
    <col min="5635" max="5637" width="14.85546875" style="115" bestFit="1" customWidth="1"/>
    <col min="5638" max="5639" width="15.85546875" style="115" bestFit="1" customWidth="1"/>
    <col min="5640" max="5641" width="14.85546875" style="115" bestFit="1" customWidth="1"/>
    <col min="5642" max="5642" width="15.42578125" style="115" bestFit="1" customWidth="1"/>
    <col min="5643" max="5643" width="13.7109375" style="115" bestFit="1" customWidth="1"/>
    <col min="5644" max="5888" width="11.5703125" style="115"/>
    <col min="5889" max="5889" width="13.85546875" style="115" bestFit="1" customWidth="1"/>
    <col min="5890" max="5890" width="54.7109375" style="115" bestFit="1" customWidth="1"/>
    <col min="5891" max="5893" width="14.85546875" style="115" bestFit="1" customWidth="1"/>
    <col min="5894" max="5895" width="15.85546875" style="115" bestFit="1" customWidth="1"/>
    <col min="5896" max="5897" width="14.85546875" style="115" bestFit="1" customWidth="1"/>
    <col min="5898" max="5898" width="15.42578125" style="115" bestFit="1" customWidth="1"/>
    <col min="5899" max="5899" width="13.7109375" style="115" bestFit="1" customWidth="1"/>
    <col min="5900" max="6144" width="11.5703125" style="115"/>
    <col min="6145" max="6145" width="13.85546875" style="115" bestFit="1" customWidth="1"/>
    <col min="6146" max="6146" width="54.7109375" style="115" bestFit="1" customWidth="1"/>
    <col min="6147" max="6149" width="14.85546875" style="115" bestFit="1" customWidth="1"/>
    <col min="6150" max="6151" width="15.85546875" style="115" bestFit="1" customWidth="1"/>
    <col min="6152" max="6153" width="14.85546875" style="115" bestFit="1" customWidth="1"/>
    <col min="6154" max="6154" width="15.42578125" style="115" bestFit="1" customWidth="1"/>
    <col min="6155" max="6155" width="13.7109375" style="115" bestFit="1" customWidth="1"/>
    <col min="6156" max="6400" width="11.5703125" style="115"/>
    <col min="6401" max="6401" width="13.85546875" style="115" bestFit="1" customWidth="1"/>
    <col min="6402" max="6402" width="54.7109375" style="115" bestFit="1" customWidth="1"/>
    <col min="6403" max="6405" width="14.85546875" style="115" bestFit="1" customWidth="1"/>
    <col min="6406" max="6407" width="15.85546875" style="115" bestFit="1" customWidth="1"/>
    <col min="6408" max="6409" width="14.85546875" style="115" bestFit="1" customWidth="1"/>
    <col min="6410" max="6410" width="15.42578125" style="115" bestFit="1" customWidth="1"/>
    <col min="6411" max="6411" width="13.7109375" style="115" bestFit="1" customWidth="1"/>
    <col min="6412" max="6656" width="11.5703125" style="115"/>
    <col min="6657" max="6657" width="13.85546875" style="115" bestFit="1" customWidth="1"/>
    <col min="6658" max="6658" width="54.7109375" style="115" bestFit="1" customWidth="1"/>
    <col min="6659" max="6661" width="14.85546875" style="115" bestFit="1" customWidth="1"/>
    <col min="6662" max="6663" width="15.85546875" style="115" bestFit="1" customWidth="1"/>
    <col min="6664" max="6665" width="14.85546875" style="115" bestFit="1" customWidth="1"/>
    <col min="6666" max="6666" width="15.42578125" style="115" bestFit="1" customWidth="1"/>
    <col min="6667" max="6667" width="13.7109375" style="115" bestFit="1" customWidth="1"/>
    <col min="6668" max="6912" width="11.5703125" style="115"/>
    <col min="6913" max="6913" width="13.85546875" style="115" bestFit="1" customWidth="1"/>
    <col min="6914" max="6914" width="54.7109375" style="115" bestFit="1" customWidth="1"/>
    <col min="6915" max="6917" width="14.85546875" style="115" bestFit="1" customWidth="1"/>
    <col min="6918" max="6919" width="15.85546875" style="115" bestFit="1" customWidth="1"/>
    <col min="6920" max="6921" width="14.85546875" style="115" bestFit="1" customWidth="1"/>
    <col min="6922" max="6922" width="15.42578125" style="115" bestFit="1" customWidth="1"/>
    <col min="6923" max="6923" width="13.7109375" style="115" bestFit="1" customWidth="1"/>
    <col min="6924" max="7168" width="11.5703125" style="115"/>
    <col min="7169" max="7169" width="13.85546875" style="115" bestFit="1" customWidth="1"/>
    <col min="7170" max="7170" width="54.7109375" style="115" bestFit="1" customWidth="1"/>
    <col min="7171" max="7173" width="14.85546875" style="115" bestFit="1" customWidth="1"/>
    <col min="7174" max="7175" width="15.85546875" style="115" bestFit="1" customWidth="1"/>
    <col min="7176" max="7177" width="14.85546875" style="115" bestFit="1" customWidth="1"/>
    <col min="7178" max="7178" width="15.42578125" style="115" bestFit="1" customWidth="1"/>
    <col min="7179" max="7179" width="13.7109375" style="115" bestFit="1" customWidth="1"/>
    <col min="7180" max="7424" width="11.5703125" style="115"/>
    <col min="7425" max="7425" width="13.85546875" style="115" bestFit="1" customWidth="1"/>
    <col min="7426" max="7426" width="54.7109375" style="115" bestFit="1" customWidth="1"/>
    <col min="7427" max="7429" width="14.85546875" style="115" bestFit="1" customWidth="1"/>
    <col min="7430" max="7431" width="15.85546875" style="115" bestFit="1" customWidth="1"/>
    <col min="7432" max="7433" width="14.85546875" style="115" bestFit="1" customWidth="1"/>
    <col min="7434" max="7434" width="15.42578125" style="115" bestFit="1" customWidth="1"/>
    <col min="7435" max="7435" width="13.7109375" style="115" bestFit="1" customWidth="1"/>
    <col min="7436" max="7680" width="11.5703125" style="115"/>
    <col min="7681" max="7681" width="13.85546875" style="115" bestFit="1" customWidth="1"/>
    <col min="7682" max="7682" width="54.7109375" style="115" bestFit="1" customWidth="1"/>
    <col min="7683" max="7685" width="14.85546875" style="115" bestFit="1" customWidth="1"/>
    <col min="7686" max="7687" width="15.85546875" style="115" bestFit="1" customWidth="1"/>
    <col min="7688" max="7689" width="14.85546875" style="115" bestFit="1" customWidth="1"/>
    <col min="7690" max="7690" width="15.42578125" style="115" bestFit="1" customWidth="1"/>
    <col min="7691" max="7691" width="13.7109375" style="115" bestFit="1" customWidth="1"/>
    <col min="7692" max="7936" width="11.5703125" style="115"/>
    <col min="7937" max="7937" width="13.85546875" style="115" bestFit="1" customWidth="1"/>
    <col min="7938" max="7938" width="54.7109375" style="115" bestFit="1" customWidth="1"/>
    <col min="7939" max="7941" width="14.85546875" style="115" bestFit="1" customWidth="1"/>
    <col min="7942" max="7943" width="15.85546875" style="115" bestFit="1" customWidth="1"/>
    <col min="7944" max="7945" width="14.85546875" style="115" bestFit="1" customWidth="1"/>
    <col min="7946" max="7946" width="15.42578125" style="115" bestFit="1" customWidth="1"/>
    <col min="7947" max="7947" width="13.7109375" style="115" bestFit="1" customWidth="1"/>
    <col min="7948" max="8192" width="11.5703125" style="115"/>
    <col min="8193" max="8193" width="13.85546875" style="115" bestFit="1" customWidth="1"/>
    <col min="8194" max="8194" width="54.7109375" style="115" bestFit="1" customWidth="1"/>
    <col min="8195" max="8197" width="14.85546875" style="115" bestFit="1" customWidth="1"/>
    <col min="8198" max="8199" width="15.85546875" style="115" bestFit="1" customWidth="1"/>
    <col min="8200" max="8201" width="14.85546875" style="115" bestFit="1" customWidth="1"/>
    <col min="8202" max="8202" width="15.42578125" style="115" bestFit="1" customWidth="1"/>
    <col min="8203" max="8203" width="13.7109375" style="115" bestFit="1" customWidth="1"/>
    <col min="8204" max="8448" width="11.5703125" style="115"/>
    <col min="8449" max="8449" width="13.85546875" style="115" bestFit="1" customWidth="1"/>
    <col min="8450" max="8450" width="54.7109375" style="115" bestFit="1" customWidth="1"/>
    <col min="8451" max="8453" width="14.85546875" style="115" bestFit="1" customWidth="1"/>
    <col min="8454" max="8455" width="15.85546875" style="115" bestFit="1" customWidth="1"/>
    <col min="8456" max="8457" width="14.85546875" style="115" bestFit="1" customWidth="1"/>
    <col min="8458" max="8458" width="15.42578125" style="115" bestFit="1" customWidth="1"/>
    <col min="8459" max="8459" width="13.7109375" style="115" bestFit="1" customWidth="1"/>
    <col min="8460" max="8704" width="11.5703125" style="115"/>
    <col min="8705" max="8705" width="13.85546875" style="115" bestFit="1" customWidth="1"/>
    <col min="8706" max="8706" width="54.7109375" style="115" bestFit="1" customWidth="1"/>
    <col min="8707" max="8709" width="14.85546875" style="115" bestFit="1" customWidth="1"/>
    <col min="8710" max="8711" width="15.85546875" style="115" bestFit="1" customWidth="1"/>
    <col min="8712" max="8713" width="14.85546875" style="115" bestFit="1" customWidth="1"/>
    <col min="8714" max="8714" width="15.42578125" style="115" bestFit="1" customWidth="1"/>
    <col min="8715" max="8715" width="13.7109375" style="115" bestFit="1" customWidth="1"/>
    <col min="8716" max="8960" width="11.5703125" style="115"/>
    <col min="8961" max="8961" width="13.85546875" style="115" bestFit="1" customWidth="1"/>
    <col min="8962" max="8962" width="54.7109375" style="115" bestFit="1" customWidth="1"/>
    <col min="8963" max="8965" width="14.85546875" style="115" bestFit="1" customWidth="1"/>
    <col min="8966" max="8967" width="15.85546875" style="115" bestFit="1" customWidth="1"/>
    <col min="8968" max="8969" width="14.85546875" style="115" bestFit="1" customWidth="1"/>
    <col min="8970" max="8970" width="15.42578125" style="115" bestFit="1" customWidth="1"/>
    <col min="8971" max="8971" width="13.7109375" style="115" bestFit="1" customWidth="1"/>
    <col min="8972" max="9216" width="11.5703125" style="115"/>
    <col min="9217" max="9217" width="13.85546875" style="115" bestFit="1" customWidth="1"/>
    <col min="9218" max="9218" width="54.7109375" style="115" bestFit="1" customWidth="1"/>
    <col min="9219" max="9221" width="14.85546875" style="115" bestFit="1" customWidth="1"/>
    <col min="9222" max="9223" width="15.85546875" style="115" bestFit="1" customWidth="1"/>
    <col min="9224" max="9225" width="14.85546875" style="115" bestFit="1" customWidth="1"/>
    <col min="9226" max="9226" width="15.42578125" style="115" bestFit="1" customWidth="1"/>
    <col min="9227" max="9227" width="13.7109375" style="115" bestFit="1" customWidth="1"/>
    <col min="9228" max="9472" width="11.5703125" style="115"/>
    <col min="9473" max="9473" width="13.85546875" style="115" bestFit="1" customWidth="1"/>
    <col min="9474" max="9474" width="54.7109375" style="115" bestFit="1" customWidth="1"/>
    <col min="9475" max="9477" width="14.85546875" style="115" bestFit="1" customWidth="1"/>
    <col min="9478" max="9479" width="15.85546875" style="115" bestFit="1" customWidth="1"/>
    <col min="9480" max="9481" width="14.85546875" style="115" bestFit="1" customWidth="1"/>
    <col min="9482" max="9482" width="15.42578125" style="115" bestFit="1" customWidth="1"/>
    <col min="9483" max="9483" width="13.7109375" style="115" bestFit="1" customWidth="1"/>
    <col min="9484" max="9728" width="11.5703125" style="115"/>
    <col min="9729" max="9729" width="13.85546875" style="115" bestFit="1" customWidth="1"/>
    <col min="9730" max="9730" width="54.7109375" style="115" bestFit="1" customWidth="1"/>
    <col min="9731" max="9733" width="14.85546875" style="115" bestFit="1" customWidth="1"/>
    <col min="9734" max="9735" width="15.85546875" style="115" bestFit="1" customWidth="1"/>
    <col min="9736" max="9737" width="14.85546875" style="115" bestFit="1" customWidth="1"/>
    <col min="9738" max="9738" width="15.42578125" style="115" bestFit="1" customWidth="1"/>
    <col min="9739" max="9739" width="13.7109375" style="115" bestFit="1" customWidth="1"/>
    <col min="9740" max="9984" width="11.5703125" style="115"/>
    <col min="9985" max="9985" width="13.85546875" style="115" bestFit="1" customWidth="1"/>
    <col min="9986" max="9986" width="54.7109375" style="115" bestFit="1" customWidth="1"/>
    <col min="9987" max="9989" width="14.85546875" style="115" bestFit="1" customWidth="1"/>
    <col min="9990" max="9991" width="15.85546875" style="115" bestFit="1" customWidth="1"/>
    <col min="9992" max="9993" width="14.85546875" style="115" bestFit="1" customWidth="1"/>
    <col min="9994" max="9994" width="15.42578125" style="115" bestFit="1" customWidth="1"/>
    <col min="9995" max="9995" width="13.7109375" style="115" bestFit="1" customWidth="1"/>
    <col min="9996" max="10240" width="11.5703125" style="115"/>
    <col min="10241" max="10241" width="13.85546875" style="115" bestFit="1" customWidth="1"/>
    <col min="10242" max="10242" width="54.7109375" style="115" bestFit="1" customWidth="1"/>
    <col min="10243" max="10245" width="14.85546875" style="115" bestFit="1" customWidth="1"/>
    <col min="10246" max="10247" width="15.85546875" style="115" bestFit="1" customWidth="1"/>
    <col min="10248" max="10249" width="14.85546875" style="115" bestFit="1" customWidth="1"/>
    <col min="10250" max="10250" width="15.42578125" style="115" bestFit="1" customWidth="1"/>
    <col min="10251" max="10251" width="13.7109375" style="115" bestFit="1" customWidth="1"/>
    <col min="10252" max="10496" width="11.5703125" style="115"/>
    <col min="10497" max="10497" width="13.85546875" style="115" bestFit="1" customWidth="1"/>
    <col min="10498" max="10498" width="54.7109375" style="115" bestFit="1" customWidth="1"/>
    <col min="10499" max="10501" width="14.85546875" style="115" bestFit="1" customWidth="1"/>
    <col min="10502" max="10503" width="15.85546875" style="115" bestFit="1" customWidth="1"/>
    <col min="10504" max="10505" width="14.85546875" style="115" bestFit="1" customWidth="1"/>
    <col min="10506" max="10506" width="15.42578125" style="115" bestFit="1" customWidth="1"/>
    <col min="10507" max="10507" width="13.7109375" style="115" bestFit="1" customWidth="1"/>
    <col min="10508" max="10752" width="11.5703125" style="115"/>
    <col min="10753" max="10753" width="13.85546875" style="115" bestFit="1" customWidth="1"/>
    <col min="10754" max="10754" width="54.7109375" style="115" bestFit="1" customWidth="1"/>
    <col min="10755" max="10757" width="14.85546875" style="115" bestFit="1" customWidth="1"/>
    <col min="10758" max="10759" width="15.85546875" style="115" bestFit="1" customWidth="1"/>
    <col min="10760" max="10761" width="14.85546875" style="115" bestFit="1" customWidth="1"/>
    <col min="10762" max="10762" width="15.42578125" style="115" bestFit="1" customWidth="1"/>
    <col min="10763" max="10763" width="13.7109375" style="115" bestFit="1" customWidth="1"/>
    <col min="10764" max="11008" width="11.5703125" style="115"/>
    <col min="11009" max="11009" width="13.85546875" style="115" bestFit="1" customWidth="1"/>
    <col min="11010" max="11010" width="54.7109375" style="115" bestFit="1" customWidth="1"/>
    <col min="11011" max="11013" width="14.85546875" style="115" bestFit="1" customWidth="1"/>
    <col min="11014" max="11015" width="15.85546875" style="115" bestFit="1" customWidth="1"/>
    <col min="11016" max="11017" width="14.85546875" style="115" bestFit="1" customWidth="1"/>
    <col min="11018" max="11018" width="15.42578125" style="115" bestFit="1" customWidth="1"/>
    <col min="11019" max="11019" width="13.7109375" style="115" bestFit="1" customWidth="1"/>
    <col min="11020" max="11264" width="11.5703125" style="115"/>
    <col min="11265" max="11265" width="13.85546875" style="115" bestFit="1" customWidth="1"/>
    <col min="11266" max="11266" width="54.7109375" style="115" bestFit="1" customWidth="1"/>
    <col min="11267" max="11269" width="14.85546875" style="115" bestFit="1" customWidth="1"/>
    <col min="11270" max="11271" width="15.85546875" style="115" bestFit="1" customWidth="1"/>
    <col min="11272" max="11273" width="14.85546875" style="115" bestFit="1" customWidth="1"/>
    <col min="11274" max="11274" width="15.42578125" style="115" bestFit="1" customWidth="1"/>
    <col min="11275" max="11275" width="13.7109375" style="115" bestFit="1" customWidth="1"/>
    <col min="11276" max="11520" width="11.5703125" style="115"/>
    <col min="11521" max="11521" width="13.85546875" style="115" bestFit="1" customWidth="1"/>
    <col min="11522" max="11522" width="54.7109375" style="115" bestFit="1" customWidth="1"/>
    <col min="11523" max="11525" width="14.85546875" style="115" bestFit="1" customWidth="1"/>
    <col min="11526" max="11527" width="15.85546875" style="115" bestFit="1" customWidth="1"/>
    <col min="11528" max="11529" width="14.85546875" style="115" bestFit="1" customWidth="1"/>
    <col min="11530" max="11530" width="15.42578125" style="115" bestFit="1" customWidth="1"/>
    <col min="11531" max="11531" width="13.7109375" style="115" bestFit="1" customWidth="1"/>
    <col min="11532" max="11776" width="11.5703125" style="115"/>
    <col min="11777" max="11777" width="13.85546875" style="115" bestFit="1" customWidth="1"/>
    <col min="11778" max="11778" width="54.7109375" style="115" bestFit="1" customWidth="1"/>
    <col min="11779" max="11781" width="14.85546875" style="115" bestFit="1" customWidth="1"/>
    <col min="11782" max="11783" width="15.85546875" style="115" bestFit="1" customWidth="1"/>
    <col min="11784" max="11785" width="14.85546875" style="115" bestFit="1" customWidth="1"/>
    <col min="11786" max="11786" width="15.42578125" style="115" bestFit="1" customWidth="1"/>
    <col min="11787" max="11787" width="13.7109375" style="115" bestFit="1" customWidth="1"/>
    <col min="11788" max="12032" width="11.5703125" style="115"/>
    <col min="12033" max="12033" width="13.85546875" style="115" bestFit="1" customWidth="1"/>
    <col min="12034" max="12034" width="54.7109375" style="115" bestFit="1" customWidth="1"/>
    <col min="12035" max="12037" width="14.85546875" style="115" bestFit="1" customWidth="1"/>
    <col min="12038" max="12039" width="15.85546875" style="115" bestFit="1" customWidth="1"/>
    <col min="12040" max="12041" width="14.85546875" style="115" bestFit="1" customWidth="1"/>
    <col min="12042" max="12042" width="15.42578125" style="115" bestFit="1" customWidth="1"/>
    <col min="12043" max="12043" width="13.7109375" style="115" bestFit="1" customWidth="1"/>
    <col min="12044" max="12288" width="11.5703125" style="115"/>
    <col min="12289" max="12289" width="13.85546875" style="115" bestFit="1" customWidth="1"/>
    <col min="12290" max="12290" width="54.7109375" style="115" bestFit="1" customWidth="1"/>
    <col min="12291" max="12293" width="14.85546875" style="115" bestFit="1" customWidth="1"/>
    <col min="12294" max="12295" width="15.85546875" style="115" bestFit="1" customWidth="1"/>
    <col min="12296" max="12297" width="14.85546875" style="115" bestFit="1" customWidth="1"/>
    <col min="12298" max="12298" width="15.42578125" style="115" bestFit="1" customWidth="1"/>
    <col min="12299" max="12299" width="13.7109375" style="115" bestFit="1" customWidth="1"/>
    <col min="12300" max="12544" width="11.5703125" style="115"/>
    <col min="12545" max="12545" width="13.85546875" style="115" bestFit="1" customWidth="1"/>
    <col min="12546" max="12546" width="54.7109375" style="115" bestFit="1" customWidth="1"/>
    <col min="12547" max="12549" width="14.85546875" style="115" bestFit="1" customWidth="1"/>
    <col min="12550" max="12551" width="15.85546875" style="115" bestFit="1" customWidth="1"/>
    <col min="12552" max="12553" width="14.85546875" style="115" bestFit="1" customWidth="1"/>
    <col min="12554" max="12554" width="15.42578125" style="115" bestFit="1" customWidth="1"/>
    <col min="12555" max="12555" width="13.7109375" style="115" bestFit="1" customWidth="1"/>
    <col min="12556" max="12800" width="11.5703125" style="115"/>
    <col min="12801" max="12801" width="13.85546875" style="115" bestFit="1" customWidth="1"/>
    <col min="12802" max="12802" width="54.7109375" style="115" bestFit="1" customWidth="1"/>
    <col min="12803" max="12805" width="14.85546875" style="115" bestFit="1" customWidth="1"/>
    <col min="12806" max="12807" width="15.85546875" style="115" bestFit="1" customWidth="1"/>
    <col min="12808" max="12809" width="14.85546875" style="115" bestFit="1" customWidth="1"/>
    <col min="12810" max="12810" width="15.42578125" style="115" bestFit="1" customWidth="1"/>
    <col min="12811" max="12811" width="13.7109375" style="115" bestFit="1" customWidth="1"/>
    <col min="12812" max="13056" width="11.5703125" style="115"/>
    <col min="13057" max="13057" width="13.85546875" style="115" bestFit="1" customWidth="1"/>
    <col min="13058" max="13058" width="54.7109375" style="115" bestFit="1" customWidth="1"/>
    <col min="13059" max="13061" width="14.85546875" style="115" bestFit="1" customWidth="1"/>
    <col min="13062" max="13063" width="15.85546875" style="115" bestFit="1" customWidth="1"/>
    <col min="13064" max="13065" width="14.85546875" style="115" bestFit="1" customWidth="1"/>
    <col min="13066" max="13066" width="15.42578125" style="115" bestFit="1" customWidth="1"/>
    <col min="13067" max="13067" width="13.7109375" style="115" bestFit="1" customWidth="1"/>
    <col min="13068" max="13312" width="11.5703125" style="115"/>
    <col min="13313" max="13313" width="13.85546875" style="115" bestFit="1" customWidth="1"/>
    <col min="13314" max="13314" width="54.7109375" style="115" bestFit="1" customWidth="1"/>
    <col min="13315" max="13317" width="14.85546875" style="115" bestFit="1" customWidth="1"/>
    <col min="13318" max="13319" width="15.85546875" style="115" bestFit="1" customWidth="1"/>
    <col min="13320" max="13321" width="14.85546875" style="115" bestFit="1" customWidth="1"/>
    <col min="13322" max="13322" width="15.42578125" style="115" bestFit="1" customWidth="1"/>
    <col min="13323" max="13323" width="13.7109375" style="115" bestFit="1" customWidth="1"/>
    <col min="13324" max="13568" width="11.5703125" style="115"/>
    <col min="13569" max="13569" width="13.85546875" style="115" bestFit="1" customWidth="1"/>
    <col min="13570" max="13570" width="54.7109375" style="115" bestFit="1" customWidth="1"/>
    <col min="13571" max="13573" width="14.85546875" style="115" bestFit="1" customWidth="1"/>
    <col min="13574" max="13575" width="15.85546875" style="115" bestFit="1" customWidth="1"/>
    <col min="13576" max="13577" width="14.85546875" style="115" bestFit="1" customWidth="1"/>
    <col min="13578" max="13578" width="15.42578125" style="115" bestFit="1" customWidth="1"/>
    <col min="13579" max="13579" width="13.7109375" style="115" bestFit="1" customWidth="1"/>
    <col min="13580" max="13824" width="11.5703125" style="115"/>
    <col min="13825" max="13825" width="13.85546875" style="115" bestFit="1" customWidth="1"/>
    <col min="13826" max="13826" width="54.7109375" style="115" bestFit="1" customWidth="1"/>
    <col min="13827" max="13829" width="14.85546875" style="115" bestFit="1" customWidth="1"/>
    <col min="13830" max="13831" width="15.85546875" style="115" bestFit="1" customWidth="1"/>
    <col min="13832" max="13833" width="14.85546875" style="115" bestFit="1" customWidth="1"/>
    <col min="13834" max="13834" width="15.42578125" style="115" bestFit="1" customWidth="1"/>
    <col min="13835" max="13835" width="13.7109375" style="115" bestFit="1" customWidth="1"/>
    <col min="13836" max="14080" width="11.5703125" style="115"/>
    <col min="14081" max="14081" width="13.85546875" style="115" bestFit="1" customWidth="1"/>
    <col min="14082" max="14082" width="54.7109375" style="115" bestFit="1" customWidth="1"/>
    <col min="14083" max="14085" width="14.85546875" style="115" bestFit="1" customWidth="1"/>
    <col min="14086" max="14087" width="15.85546875" style="115" bestFit="1" customWidth="1"/>
    <col min="14088" max="14089" width="14.85546875" style="115" bestFit="1" customWidth="1"/>
    <col min="14090" max="14090" width="15.42578125" style="115" bestFit="1" customWidth="1"/>
    <col min="14091" max="14091" width="13.7109375" style="115" bestFit="1" customWidth="1"/>
    <col min="14092" max="14336" width="11.5703125" style="115"/>
    <col min="14337" max="14337" width="13.85546875" style="115" bestFit="1" customWidth="1"/>
    <col min="14338" max="14338" width="54.7109375" style="115" bestFit="1" customWidth="1"/>
    <col min="14339" max="14341" width="14.85546875" style="115" bestFit="1" customWidth="1"/>
    <col min="14342" max="14343" width="15.85546875" style="115" bestFit="1" customWidth="1"/>
    <col min="14344" max="14345" width="14.85546875" style="115" bestFit="1" customWidth="1"/>
    <col min="14346" max="14346" width="15.42578125" style="115" bestFit="1" customWidth="1"/>
    <col min="14347" max="14347" width="13.7109375" style="115" bestFit="1" customWidth="1"/>
    <col min="14348" max="14592" width="11.5703125" style="115"/>
    <col min="14593" max="14593" width="13.85546875" style="115" bestFit="1" customWidth="1"/>
    <col min="14594" max="14594" width="54.7109375" style="115" bestFit="1" customWidth="1"/>
    <col min="14595" max="14597" width="14.85546875" style="115" bestFit="1" customWidth="1"/>
    <col min="14598" max="14599" width="15.85546875" style="115" bestFit="1" customWidth="1"/>
    <col min="14600" max="14601" width="14.85546875" style="115" bestFit="1" customWidth="1"/>
    <col min="14602" max="14602" width="15.42578125" style="115" bestFit="1" customWidth="1"/>
    <col min="14603" max="14603" width="13.7109375" style="115" bestFit="1" customWidth="1"/>
    <col min="14604" max="14848" width="11.5703125" style="115"/>
    <col min="14849" max="14849" width="13.85546875" style="115" bestFit="1" customWidth="1"/>
    <col min="14850" max="14850" width="54.7109375" style="115" bestFit="1" customWidth="1"/>
    <col min="14851" max="14853" width="14.85546875" style="115" bestFit="1" customWidth="1"/>
    <col min="14854" max="14855" width="15.85546875" style="115" bestFit="1" customWidth="1"/>
    <col min="14856" max="14857" width="14.85546875" style="115" bestFit="1" customWidth="1"/>
    <col min="14858" max="14858" width="15.42578125" style="115" bestFit="1" customWidth="1"/>
    <col min="14859" max="14859" width="13.7109375" style="115" bestFit="1" customWidth="1"/>
    <col min="14860" max="15104" width="11.5703125" style="115"/>
    <col min="15105" max="15105" width="13.85546875" style="115" bestFit="1" customWidth="1"/>
    <col min="15106" max="15106" width="54.7109375" style="115" bestFit="1" customWidth="1"/>
    <col min="15107" max="15109" width="14.85546875" style="115" bestFit="1" customWidth="1"/>
    <col min="15110" max="15111" width="15.85546875" style="115" bestFit="1" customWidth="1"/>
    <col min="15112" max="15113" width="14.85546875" style="115" bestFit="1" customWidth="1"/>
    <col min="15114" max="15114" width="15.42578125" style="115" bestFit="1" customWidth="1"/>
    <col min="15115" max="15115" width="13.7109375" style="115" bestFit="1" customWidth="1"/>
    <col min="15116" max="15360" width="11.5703125" style="115"/>
    <col min="15361" max="15361" width="13.85546875" style="115" bestFit="1" customWidth="1"/>
    <col min="15362" max="15362" width="54.7109375" style="115" bestFit="1" customWidth="1"/>
    <col min="15363" max="15365" width="14.85546875" style="115" bestFit="1" customWidth="1"/>
    <col min="15366" max="15367" width="15.85546875" style="115" bestFit="1" customWidth="1"/>
    <col min="15368" max="15369" width="14.85546875" style="115" bestFit="1" customWidth="1"/>
    <col min="15370" max="15370" width="15.42578125" style="115" bestFit="1" customWidth="1"/>
    <col min="15371" max="15371" width="13.7109375" style="115" bestFit="1" customWidth="1"/>
    <col min="15372" max="15616" width="11.5703125" style="115"/>
    <col min="15617" max="15617" width="13.85546875" style="115" bestFit="1" customWidth="1"/>
    <col min="15618" max="15618" width="54.7109375" style="115" bestFit="1" customWidth="1"/>
    <col min="15619" max="15621" width="14.85546875" style="115" bestFit="1" customWidth="1"/>
    <col min="15622" max="15623" width="15.85546875" style="115" bestFit="1" customWidth="1"/>
    <col min="15624" max="15625" width="14.85546875" style="115" bestFit="1" customWidth="1"/>
    <col min="15626" max="15626" width="15.42578125" style="115" bestFit="1" customWidth="1"/>
    <col min="15627" max="15627" width="13.7109375" style="115" bestFit="1" customWidth="1"/>
    <col min="15628" max="15872" width="11.5703125" style="115"/>
    <col min="15873" max="15873" width="13.85546875" style="115" bestFit="1" customWidth="1"/>
    <col min="15874" max="15874" width="54.7109375" style="115" bestFit="1" customWidth="1"/>
    <col min="15875" max="15877" width="14.85546875" style="115" bestFit="1" customWidth="1"/>
    <col min="15878" max="15879" width="15.85546875" style="115" bestFit="1" customWidth="1"/>
    <col min="15880" max="15881" width="14.85546875" style="115" bestFit="1" customWidth="1"/>
    <col min="15882" max="15882" width="15.42578125" style="115" bestFit="1" customWidth="1"/>
    <col min="15883" max="15883" width="13.7109375" style="115" bestFit="1" customWidth="1"/>
    <col min="15884" max="16128" width="11.5703125" style="115"/>
    <col min="16129" max="16129" width="13.85546875" style="115" bestFit="1" customWidth="1"/>
    <col min="16130" max="16130" width="54.7109375" style="115" bestFit="1" customWidth="1"/>
    <col min="16131" max="16133" width="14.85546875" style="115" bestFit="1" customWidth="1"/>
    <col min="16134" max="16135" width="15.85546875" style="115" bestFit="1" customWidth="1"/>
    <col min="16136" max="16137" width="14.85546875" style="115" bestFit="1" customWidth="1"/>
    <col min="16138" max="16138" width="15.42578125" style="115" bestFit="1" customWidth="1"/>
    <col min="16139" max="16139" width="13.7109375" style="115" bestFit="1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270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270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270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270" t="s">
        <v>1197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270" t="s">
        <v>1201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2">
      <c r="A7" s="565" t="s">
        <v>771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</row>
    <row r="8" spans="1:11" ht="12.75" customHeight="1" x14ac:dyDescent="0.2">
      <c r="A8" s="271" t="s">
        <v>772</v>
      </c>
      <c r="B8" s="271" t="s">
        <v>773</v>
      </c>
      <c r="C8" s="566" t="s">
        <v>774</v>
      </c>
      <c r="D8" s="566"/>
      <c r="E8" s="566" t="s">
        <v>775</v>
      </c>
      <c r="F8" s="566"/>
      <c r="G8" s="566" t="s">
        <v>776</v>
      </c>
      <c r="H8" s="566"/>
      <c r="I8" s="566" t="s">
        <v>777</v>
      </c>
      <c r="J8" s="566"/>
      <c r="K8" s="271" t="s">
        <v>778</v>
      </c>
    </row>
    <row r="9" spans="1:11" x14ac:dyDescent="0.2">
      <c r="A9" s="119" t="s">
        <v>868</v>
      </c>
      <c r="B9" s="119" t="s">
        <v>869</v>
      </c>
      <c r="C9" s="120">
        <v>9007.26</v>
      </c>
      <c r="D9" s="120">
        <v>0</v>
      </c>
      <c r="E9" s="120">
        <v>0</v>
      </c>
      <c r="F9" s="120">
        <v>0</v>
      </c>
      <c r="G9" s="120">
        <v>9007.26</v>
      </c>
      <c r="H9" s="120">
        <v>0</v>
      </c>
      <c r="I9" s="120">
        <v>9007.26</v>
      </c>
      <c r="J9" s="120">
        <v>0</v>
      </c>
      <c r="K9" s="120">
        <v>9007.26</v>
      </c>
    </row>
    <row r="10" spans="1:11" x14ac:dyDescent="0.2">
      <c r="A10" s="119" t="s">
        <v>870</v>
      </c>
      <c r="B10" s="119" t="s">
        <v>871</v>
      </c>
      <c r="C10" s="120">
        <v>264584.46999999997</v>
      </c>
      <c r="D10" s="120">
        <v>0</v>
      </c>
      <c r="E10" s="120">
        <v>2056.25</v>
      </c>
      <c r="F10" s="120">
        <v>0</v>
      </c>
      <c r="G10" s="120">
        <v>266640.71999999997</v>
      </c>
      <c r="H10" s="120">
        <v>0</v>
      </c>
      <c r="I10" s="120">
        <v>266640.71999999997</v>
      </c>
      <c r="J10" s="120">
        <v>0</v>
      </c>
      <c r="K10" s="120">
        <v>266640.71999999997</v>
      </c>
    </row>
    <row r="11" spans="1:11" x14ac:dyDescent="0.2">
      <c r="A11" s="119" t="s">
        <v>872</v>
      </c>
      <c r="B11" s="119" t="s">
        <v>873</v>
      </c>
      <c r="C11" s="120">
        <v>0</v>
      </c>
      <c r="D11" s="120">
        <v>240868.97</v>
      </c>
      <c r="E11" s="120">
        <v>0</v>
      </c>
      <c r="F11" s="120">
        <v>0</v>
      </c>
      <c r="G11" s="120">
        <v>0</v>
      </c>
      <c r="H11" s="120">
        <v>240868.97</v>
      </c>
      <c r="I11" s="120">
        <v>0</v>
      </c>
      <c r="J11" s="120">
        <v>240868.97</v>
      </c>
      <c r="K11" s="120">
        <v>-240868.97</v>
      </c>
    </row>
    <row r="12" spans="1:11" x14ac:dyDescent="0.2">
      <c r="A12" s="119" t="s">
        <v>874</v>
      </c>
      <c r="B12" s="119" t="s">
        <v>875</v>
      </c>
      <c r="C12" s="120">
        <v>2814000</v>
      </c>
      <c r="D12" s="120">
        <v>0</v>
      </c>
      <c r="E12" s="120">
        <v>32660</v>
      </c>
      <c r="F12" s="120">
        <v>0</v>
      </c>
      <c r="G12" s="120">
        <v>2846660</v>
      </c>
      <c r="H12" s="120">
        <v>0</v>
      </c>
      <c r="I12" s="120">
        <v>2846660</v>
      </c>
      <c r="J12" s="120">
        <v>0</v>
      </c>
      <c r="K12" s="120">
        <v>2846660</v>
      </c>
    </row>
    <row r="13" spans="1:11" x14ac:dyDescent="0.2">
      <c r="A13" s="119" t="s">
        <v>876</v>
      </c>
      <c r="B13" s="119" t="s">
        <v>15</v>
      </c>
      <c r="C13" s="120">
        <v>16168.75</v>
      </c>
      <c r="D13" s="120">
        <v>0</v>
      </c>
      <c r="E13" s="120">
        <v>0</v>
      </c>
      <c r="F13" s="120">
        <v>0</v>
      </c>
      <c r="G13" s="120">
        <v>16168.75</v>
      </c>
      <c r="H13" s="120">
        <v>0</v>
      </c>
      <c r="I13" s="120">
        <v>16168.75</v>
      </c>
      <c r="J13" s="120">
        <v>0</v>
      </c>
      <c r="K13" s="120">
        <v>16168.75</v>
      </c>
    </row>
    <row r="14" spans="1:11" x14ac:dyDescent="0.2">
      <c r="A14" s="119" t="s">
        <v>877</v>
      </c>
      <c r="B14" s="119" t="s">
        <v>878</v>
      </c>
      <c r="C14" s="120">
        <v>990213.4</v>
      </c>
      <c r="D14" s="120">
        <v>0</v>
      </c>
      <c r="E14" s="120">
        <v>11018.75</v>
      </c>
      <c r="F14" s="120">
        <v>0</v>
      </c>
      <c r="G14" s="120">
        <v>1001232.15</v>
      </c>
      <c r="H14" s="120">
        <v>0</v>
      </c>
      <c r="I14" s="120">
        <v>1001232.15</v>
      </c>
      <c r="J14" s="120">
        <v>0</v>
      </c>
      <c r="K14" s="120">
        <v>1001232.15</v>
      </c>
    </row>
    <row r="15" spans="1:11" x14ac:dyDescent="0.2">
      <c r="A15" s="119" t="s">
        <v>879</v>
      </c>
      <c r="B15" s="119" t="s">
        <v>880</v>
      </c>
      <c r="C15" s="120">
        <v>4273</v>
      </c>
      <c r="D15" s="120">
        <v>0</v>
      </c>
      <c r="E15" s="120">
        <v>0</v>
      </c>
      <c r="F15" s="120">
        <v>0</v>
      </c>
      <c r="G15" s="120">
        <v>4273</v>
      </c>
      <c r="H15" s="120">
        <v>0</v>
      </c>
      <c r="I15" s="120">
        <v>4273</v>
      </c>
      <c r="J15" s="120">
        <v>0</v>
      </c>
      <c r="K15" s="120">
        <v>4273</v>
      </c>
    </row>
    <row r="16" spans="1:11" x14ac:dyDescent="0.2">
      <c r="A16" s="119" t="s">
        <v>881</v>
      </c>
      <c r="B16" s="119" t="s">
        <v>882</v>
      </c>
      <c r="C16" s="120">
        <v>55340.1</v>
      </c>
      <c r="D16" s="120">
        <v>0</v>
      </c>
      <c r="E16" s="120">
        <v>0</v>
      </c>
      <c r="F16" s="120">
        <v>0</v>
      </c>
      <c r="G16" s="120">
        <v>55340.1</v>
      </c>
      <c r="H16" s="120">
        <v>0</v>
      </c>
      <c r="I16" s="120">
        <v>55340.1</v>
      </c>
      <c r="J16" s="120">
        <v>0</v>
      </c>
      <c r="K16" s="120">
        <v>55340.1</v>
      </c>
    </row>
    <row r="17" spans="1:11" x14ac:dyDescent="0.2">
      <c r="A17" s="119" t="s">
        <v>883</v>
      </c>
      <c r="B17" s="119" t="s">
        <v>884</v>
      </c>
      <c r="C17" s="120">
        <v>901145.71</v>
      </c>
      <c r="D17" s="120">
        <v>0</v>
      </c>
      <c r="E17" s="120">
        <v>3650</v>
      </c>
      <c r="F17" s="120">
        <v>0</v>
      </c>
      <c r="G17" s="120">
        <v>904795.71</v>
      </c>
      <c r="H17" s="120">
        <v>0</v>
      </c>
      <c r="I17" s="120">
        <v>904795.71</v>
      </c>
      <c r="J17" s="120">
        <v>0</v>
      </c>
      <c r="K17" s="120">
        <v>904795.71</v>
      </c>
    </row>
    <row r="18" spans="1:11" x14ac:dyDescent="0.2">
      <c r="A18" s="119" t="s">
        <v>885</v>
      </c>
      <c r="B18" s="119" t="s">
        <v>886</v>
      </c>
      <c r="C18" s="120">
        <v>1451362.4</v>
      </c>
      <c r="D18" s="120">
        <v>0</v>
      </c>
      <c r="E18" s="120">
        <v>0</v>
      </c>
      <c r="F18" s="120">
        <v>0</v>
      </c>
      <c r="G18" s="120">
        <v>1451362.4</v>
      </c>
      <c r="H18" s="120">
        <v>0</v>
      </c>
      <c r="I18" s="120">
        <v>1451362.4</v>
      </c>
      <c r="J18" s="120">
        <v>0</v>
      </c>
      <c r="K18" s="120">
        <v>1451362.4</v>
      </c>
    </row>
    <row r="19" spans="1:11" x14ac:dyDescent="0.2">
      <c r="A19" s="119" t="s">
        <v>887</v>
      </c>
      <c r="B19" s="119" t="s">
        <v>888</v>
      </c>
      <c r="C19" s="120">
        <v>121274.23</v>
      </c>
      <c r="D19" s="120">
        <v>0</v>
      </c>
      <c r="E19" s="120">
        <v>0</v>
      </c>
      <c r="F19" s="120">
        <v>0</v>
      </c>
      <c r="G19" s="120">
        <v>121274.23</v>
      </c>
      <c r="H19" s="120">
        <v>0</v>
      </c>
      <c r="I19" s="120">
        <v>121274.23</v>
      </c>
      <c r="J19" s="120">
        <v>0</v>
      </c>
      <c r="K19" s="120">
        <v>121274.23</v>
      </c>
    </row>
    <row r="20" spans="1:11" x14ac:dyDescent="0.2">
      <c r="A20" s="119" t="s">
        <v>889</v>
      </c>
      <c r="B20" s="119" t="s">
        <v>890</v>
      </c>
      <c r="C20" s="120">
        <v>11244</v>
      </c>
      <c r="D20" s="120">
        <v>0</v>
      </c>
      <c r="E20" s="120">
        <v>0</v>
      </c>
      <c r="F20" s="120">
        <v>0</v>
      </c>
      <c r="G20" s="120">
        <v>11244</v>
      </c>
      <c r="H20" s="120">
        <v>0</v>
      </c>
      <c r="I20" s="120">
        <v>11244</v>
      </c>
      <c r="J20" s="120">
        <v>0</v>
      </c>
      <c r="K20" s="120">
        <v>11244</v>
      </c>
    </row>
    <row r="21" spans="1:11" x14ac:dyDescent="0.2">
      <c r="A21" s="119" t="s">
        <v>891</v>
      </c>
      <c r="B21" s="119" t="s">
        <v>892</v>
      </c>
      <c r="C21" s="120">
        <v>804.53</v>
      </c>
      <c r="D21" s="120">
        <v>0</v>
      </c>
      <c r="E21" s="120">
        <v>0</v>
      </c>
      <c r="F21" s="120">
        <v>0</v>
      </c>
      <c r="G21" s="120">
        <v>804.53</v>
      </c>
      <c r="H21" s="120">
        <v>0</v>
      </c>
      <c r="I21" s="120">
        <v>804.53</v>
      </c>
      <c r="J21" s="120">
        <v>0</v>
      </c>
      <c r="K21" s="120">
        <v>804.53</v>
      </c>
    </row>
    <row r="22" spans="1:11" x14ac:dyDescent="0.2">
      <c r="A22" s="119" t="s">
        <v>893</v>
      </c>
      <c r="B22" s="119" t="s">
        <v>894</v>
      </c>
      <c r="C22" s="120">
        <v>275421.37</v>
      </c>
      <c r="D22" s="120">
        <v>0</v>
      </c>
      <c r="E22" s="120">
        <v>0</v>
      </c>
      <c r="F22" s="120">
        <v>0</v>
      </c>
      <c r="G22" s="120">
        <v>275421.37</v>
      </c>
      <c r="H22" s="120">
        <v>0</v>
      </c>
      <c r="I22" s="120">
        <v>275421.37</v>
      </c>
      <c r="J22" s="120">
        <v>0</v>
      </c>
      <c r="K22" s="120">
        <v>275421.37</v>
      </c>
    </row>
    <row r="23" spans="1:11" x14ac:dyDescent="0.2">
      <c r="A23" s="119" t="s">
        <v>895</v>
      </c>
      <c r="B23" s="119" t="s">
        <v>896</v>
      </c>
      <c r="C23" s="120">
        <v>287336.89</v>
      </c>
      <c r="D23" s="120">
        <v>0</v>
      </c>
      <c r="E23" s="120">
        <v>0</v>
      </c>
      <c r="F23" s="120">
        <v>0</v>
      </c>
      <c r="G23" s="120">
        <v>287336.89</v>
      </c>
      <c r="H23" s="120">
        <v>0</v>
      </c>
      <c r="I23" s="120">
        <v>287336.89</v>
      </c>
      <c r="J23" s="120">
        <v>0</v>
      </c>
      <c r="K23" s="120">
        <v>287336.89</v>
      </c>
    </row>
    <row r="24" spans="1:11" x14ac:dyDescent="0.2">
      <c r="A24" s="119" t="s">
        <v>897</v>
      </c>
      <c r="B24" s="119" t="s">
        <v>898</v>
      </c>
      <c r="C24" s="120">
        <v>11243.05</v>
      </c>
      <c r="D24" s="120">
        <v>0</v>
      </c>
      <c r="E24" s="120">
        <v>0</v>
      </c>
      <c r="F24" s="120">
        <v>0</v>
      </c>
      <c r="G24" s="120">
        <v>11243.05</v>
      </c>
      <c r="H24" s="120">
        <v>0</v>
      </c>
      <c r="I24" s="120">
        <v>11243.05</v>
      </c>
      <c r="J24" s="120">
        <v>0</v>
      </c>
      <c r="K24" s="120">
        <v>11243.05</v>
      </c>
    </row>
    <row r="25" spans="1:11" x14ac:dyDescent="0.2">
      <c r="A25" s="119" t="s">
        <v>899</v>
      </c>
      <c r="B25" s="119" t="s">
        <v>900</v>
      </c>
      <c r="C25" s="120">
        <v>500155.35</v>
      </c>
      <c r="D25" s="120">
        <v>0</v>
      </c>
      <c r="E25" s="120">
        <v>0</v>
      </c>
      <c r="F25" s="120">
        <v>0</v>
      </c>
      <c r="G25" s="120">
        <v>500155.35</v>
      </c>
      <c r="H25" s="120">
        <v>0</v>
      </c>
      <c r="I25" s="120">
        <v>500155.35</v>
      </c>
      <c r="J25" s="120">
        <v>0</v>
      </c>
      <c r="K25" s="120">
        <v>500155.35</v>
      </c>
    </row>
    <row r="26" spans="1:11" x14ac:dyDescent="0.2">
      <c r="A26" s="119" t="s">
        <v>901</v>
      </c>
      <c r="B26" s="119" t="s">
        <v>120</v>
      </c>
      <c r="C26" s="120">
        <v>1612974.39</v>
      </c>
      <c r="D26" s="120">
        <v>0</v>
      </c>
      <c r="E26" s="120">
        <v>0</v>
      </c>
      <c r="F26" s="120">
        <v>0</v>
      </c>
      <c r="G26" s="120">
        <v>1612974.39</v>
      </c>
      <c r="H26" s="120">
        <v>0</v>
      </c>
      <c r="I26" s="120">
        <v>1612974.39</v>
      </c>
      <c r="J26" s="120">
        <v>0</v>
      </c>
      <c r="K26" s="120">
        <v>1612974.39</v>
      </c>
    </row>
    <row r="27" spans="1:11" x14ac:dyDescent="0.2">
      <c r="A27" s="119" t="s">
        <v>902</v>
      </c>
      <c r="B27" s="119" t="s">
        <v>903</v>
      </c>
      <c r="C27" s="120">
        <v>0</v>
      </c>
      <c r="D27" s="120">
        <v>625110</v>
      </c>
      <c r="E27" s="120">
        <v>0</v>
      </c>
      <c r="F27" s="120">
        <v>0</v>
      </c>
      <c r="G27" s="120">
        <v>0</v>
      </c>
      <c r="H27" s="120">
        <v>625110</v>
      </c>
      <c r="I27" s="120">
        <v>0</v>
      </c>
      <c r="J27" s="120">
        <v>625110</v>
      </c>
      <c r="K27" s="120">
        <v>-625110</v>
      </c>
    </row>
    <row r="28" spans="1:11" x14ac:dyDescent="0.2">
      <c r="A28" s="119" t="s">
        <v>904</v>
      </c>
      <c r="B28" s="119" t="s">
        <v>905</v>
      </c>
      <c r="C28" s="120">
        <v>0</v>
      </c>
      <c r="D28" s="120">
        <v>3815059.18</v>
      </c>
      <c r="E28" s="120">
        <v>0</v>
      </c>
      <c r="F28" s="120">
        <v>0</v>
      </c>
      <c r="G28" s="120">
        <v>0</v>
      </c>
      <c r="H28" s="120">
        <v>3815059.18</v>
      </c>
      <c r="I28" s="120">
        <v>0</v>
      </c>
      <c r="J28" s="120">
        <v>3815059.18</v>
      </c>
      <c r="K28" s="120">
        <v>-3815059.18</v>
      </c>
    </row>
    <row r="29" spans="1:11" x14ac:dyDescent="0.2">
      <c r="A29" s="119" t="s">
        <v>906</v>
      </c>
      <c r="B29" s="119" t="s">
        <v>907</v>
      </c>
      <c r="C29" s="120">
        <v>0</v>
      </c>
      <c r="D29" s="120">
        <v>1603986.12</v>
      </c>
      <c r="E29" s="120">
        <v>0</v>
      </c>
      <c r="F29" s="120">
        <v>0</v>
      </c>
      <c r="G29" s="120">
        <v>0</v>
      </c>
      <c r="H29" s="120">
        <v>1603986.12</v>
      </c>
      <c r="I29" s="120">
        <v>0</v>
      </c>
      <c r="J29" s="120">
        <v>1603986.12</v>
      </c>
      <c r="K29" s="120">
        <v>-1603986.12</v>
      </c>
    </row>
    <row r="30" spans="1:11" x14ac:dyDescent="0.2">
      <c r="A30" s="119" t="s">
        <v>908</v>
      </c>
      <c r="B30" s="119" t="s">
        <v>909</v>
      </c>
      <c r="C30" s="120">
        <v>81589.39</v>
      </c>
      <c r="D30" s="120">
        <v>0</v>
      </c>
      <c r="E30" s="120">
        <v>5112.2299999999996</v>
      </c>
      <c r="F30" s="120">
        <v>0</v>
      </c>
      <c r="G30" s="120">
        <v>86701.62</v>
      </c>
      <c r="H30" s="120">
        <v>0</v>
      </c>
      <c r="I30" s="120">
        <v>86701.62</v>
      </c>
      <c r="J30" s="120">
        <v>0</v>
      </c>
      <c r="K30" s="120">
        <v>86701.62</v>
      </c>
    </row>
    <row r="31" spans="1:11" x14ac:dyDescent="0.2">
      <c r="A31" s="119" t="s">
        <v>910</v>
      </c>
      <c r="B31" s="119" t="s">
        <v>911</v>
      </c>
      <c r="C31" s="120">
        <v>0</v>
      </c>
      <c r="D31" s="120">
        <v>81589.39</v>
      </c>
      <c r="E31" s="120">
        <v>0</v>
      </c>
      <c r="F31" s="120">
        <v>5112.2299999999996</v>
      </c>
      <c r="G31" s="120">
        <v>0</v>
      </c>
      <c r="H31" s="120">
        <v>86701.62</v>
      </c>
      <c r="I31" s="120">
        <v>0</v>
      </c>
      <c r="J31" s="120">
        <v>86701.62</v>
      </c>
      <c r="K31" s="120">
        <v>-86701.62</v>
      </c>
    </row>
    <row r="32" spans="1:11" x14ac:dyDescent="0.2">
      <c r="A32" s="119" t="s">
        <v>912</v>
      </c>
      <c r="B32" s="119" t="s">
        <v>913</v>
      </c>
      <c r="C32" s="120">
        <v>644519.74</v>
      </c>
      <c r="D32" s="120">
        <v>0</v>
      </c>
      <c r="E32" s="120">
        <v>0</v>
      </c>
      <c r="F32" s="120">
        <v>0</v>
      </c>
      <c r="G32" s="120">
        <v>644519.74</v>
      </c>
      <c r="H32" s="120">
        <v>0</v>
      </c>
      <c r="I32" s="120">
        <v>644519.74</v>
      </c>
      <c r="J32" s="120">
        <v>0</v>
      </c>
      <c r="K32" s="120">
        <v>644519.74</v>
      </c>
    </row>
    <row r="33" spans="1:11" ht="14.25" x14ac:dyDescent="0.2">
      <c r="A33" s="567" t="s">
        <v>914</v>
      </c>
      <c r="B33" s="567"/>
      <c r="C33" s="121">
        <v>10052658.029999999</v>
      </c>
      <c r="D33" s="121">
        <v>6366613.6600000001</v>
      </c>
      <c r="E33" s="121">
        <v>54497.23</v>
      </c>
      <c r="F33" s="121">
        <v>5112.2299999999996</v>
      </c>
      <c r="G33" s="121">
        <v>10107155.26</v>
      </c>
      <c r="H33" s="121">
        <v>6371725.8899999997</v>
      </c>
      <c r="I33" s="121">
        <v>10107155.26</v>
      </c>
      <c r="J33" s="121">
        <v>6371725.8899999997</v>
      </c>
      <c r="K33" s="121">
        <v>3735429.37</v>
      </c>
    </row>
    <row r="34" spans="1:11" x14ac:dyDescent="0.2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</row>
    <row r="35" spans="1:11" x14ac:dyDescent="0.2">
      <c r="A35" s="565" t="s">
        <v>771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2.75" customHeight="1" x14ac:dyDescent="0.2">
      <c r="A36" s="271" t="s">
        <v>772</v>
      </c>
      <c r="B36" s="271" t="s">
        <v>773</v>
      </c>
      <c r="C36" s="566" t="s">
        <v>774</v>
      </c>
      <c r="D36" s="566"/>
      <c r="E36" s="566" t="s">
        <v>775</v>
      </c>
      <c r="F36" s="566"/>
      <c r="G36" s="566" t="s">
        <v>776</v>
      </c>
      <c r="H36" s="566"/>
      <c r="I36" s="566" t="s">
        <v>777</v>
      </c>
      <c r="J36" s="566"/>
      <c r="K36" s="271" t="s">
        <v>778</v>
      </c>
    </row>
    <row r="37" spans="1:11" x14ac:dyDescent="0.2">
      <c r="A37" s="119" t="s">
        <v>915</v>
      </c>
      <c r="B37" s="119" t="s">
        <v>916</v>
      </c>
      <c r="C37" s="120">
        <v>133052260.3</v>
      </c>
      <c r="D37" s="120">
        <v>0</v>
      </c>
      <c r="E37" s="120">
        <v>4216014258.27</v>
      </c>
      <c r="F37" s="120">
        <v>3609980987.79</v>
      </c>
      <c r="G37" s="120">
        <v>4349066518.5699997</v>
      </c>
      <c r="H37" s="120">
        <v>3609980987.79</v>
      </c>
      <c r="I37" s="120">
        <v>739085530.77999997</v>
      </c>
      <c r="J37" s="120">
        <v>0</v>
      </c>
      <c r="K37" s="120">
        <v>739085530.77999997</v>
      </c>
    </row>
    <row r="38" spans="1:11" x14ac:dyDescent="0.2">
      <c r="A38" s="119" t="s">
        <v>917</v>
      </c>
      <c r="B38" s="119" t="s">
        <v>918</v>
      </c>
      <c r="C38" s="120">
        <v>66544.33</v>
      </c>
      <c r="D38" s="120">
        <v>0</v>
      </c>
      <c r="E38" s="120">
        <v>0</v>
      </c>
      <c r="F38" s="120">
        <v>0</v>
      </c>
      <c r="G38" s="120">
        <v>66544.33</v>
      </c>
      <c r="H38" s="120">
        <v>0</v>
      </c>
      <c r="I38" s="120">
        <v>66544.33</v>
      </c>
      <c r="J38" s="120">
        <v>0</v>
      </c>
      <c r="K38" s="120">
        <v>66544.33</v>
      </c>
    </row>
    <row r="39" spans="1:11" x14ac:dyDescent="0.2">
      <c r="A39" s="119" t="s">
        <v>919</v>
      </c>
      <c r="B39" s="119" t="s">
        <v>920</v>
      </c>
      <c r="C39" s="120">
        <v>240021.53</v>
      </c>
      <c r="D39" s="120">
        <v>0</v>
      </c>
      <c r="E39" s="120">
        <v>0</v>
      </c>
      <c r="F39" s="120">
        <v>0</v>
      </c>
      <c r="G39" s="120">
        <v>240021.53</v>
      </c>
      <c r="H39" s="120">
        <v>0</v>
      </c>
      <c r="I39" s="120">
        <v>240021.53</v>
      </c>
      <c r="J39" s="120">
        <v>0</v>
      </c>
      <c r="K39" s="120">
        <v>240021.53</v>
      </c>
    </row>
    <row r="40" spans="1:11" x14ac:dyDescent="0.2">
      <c r="A40" s="119" t="s">
        <v>921</v>
      </c>
      <c r="B40" s="119" t="s">
        <v>922</v>
      </c>
      <c r="C40" s="120">
        <v>177999.67</v>
      </c>
      <c r="D40" s="120">
        <v>0</v>
      </c>
      <c r="E40" s="120">
        <v>0</v>
      </c>
      <c r="F40" s="120">
        <v>0</v>
      </c>
      <c r="G40" s="120">
        <v>177999.67</v>
      </c>
      <c r="H40" s="120">
        <v>0</v>
      </c>
      <c r="I40" s="120">
        <v>177999.67</v>
      </c>
      <c r="J40" s="120">
        <v>0</v>
      </c>
      <c r="K40" s="120">
        <v>177999.67</v>
      </c>
    </row>
    <row r="41" spans="1:11" x14ac:dyDescent="0.2">
      <c r="A41" s="119" t="s">
        <v>923</v>
      </c>
      <c r="B41" s="119" t="s">
        <v>924</v>
      </c>
      <c r="C41" s="120">
        <v>2222915.59</v>
      </c>
      <c r="D41" s="120">
        <v>0</v>
      </c>
      <c r="E41" s="120">
        <v>0</v>
      </c>
      <c r="F41" s="120">
        <v>808186.12</v>
      </c>
      <c r="G41" s="120">
        <v>2222915.59</v>
      </c>
      <c r="H41" s="120">
        <v>808186.12</v>
      </c>
      <c r="I41" s="120">
        <v>1414729.47</v>
      </c>
      <c r="J41" s="120">
        <v>0</v>
      </c>
      <c r="K41" s="120">
        <v>1414729.47</v>
      </c>
    </row>
    <row r="42" spans="1:11" x14ac:dyDescent="0.2">
      <c r="A42" s="119" t="s">
        <v>925</v>
      </c>
      <c r="B42" s="119" t="s">
        <v>926</v>
      </c>
      <c r="C42" s="120">
        <v>196.54</v>
      </c>
      <c r="D42" s="120">
        <v>0</v>
      </c>
      <c r="E42" s="120">
        <v>0</v>
      </c>
      <c r="F42" s="120">
        <v>0</v>
      </c>
      <c r="G42" s="120">
        <v>196.54</v>
      </c>
      <c r="H42" s="120">
        <v>0</v>
      </c>
      <c r="I42" s="120">
        <v>196.54</v>
      </c>
      <c r="J42" s="120">
        <v>0</v>
      </c>
      <c r="K42" s="120">
        <v>196.54</v>
      </c>
    </row>
    <row r="43" spans="1:11" x14ac:dyDescent="0.2">
      <c r="A43" s="119" t="s">
        <v>927</v>
      </c>
      <c r="B43" s="119" t="s">
        <v>928</v>
      </c>
      <c r="C43" s="120">
        <v>400701.88</v>
      </c>
      <c r="D43" s="120">
        <v>0</v>
      </c>
      <c r="E43" s="120">
        <v>6709351.2999999998</v>
      </c>
      <c r="F43" s="120">
        <v>6611640.5800000001</v>
      </c>
      <c r="G43" s="120">
        <v>7110053.1799999997</v>
      </c>
      <c r="H43" s="120">
        <v>6611640.5800000001</v>
      </c>
      <c r="I43" s="120">
        <v>498412.6</v>
      </c>
      <c r="J43" s="120">
        <v>0</v>
      </c>
      <c r="K43" s="120">
        <v>498412.6</v>
      </c>
    </row>
    <row r="44" spans="1:11" x14ac:dyDescent="0.2">
      <c r="A44" s="119" t="s">
        <v>929</v>
      </c>
      <c r="B44" s="119" t="s">
        <v>930</v>
      </c>
      <c r="C44" s="120">
        <v>6821896.6900000004</v>
      </c>
      <c r="D44" s="120">
        <v>0</v>
      </c>
      <c r="E44" s="120">
        <v>28047306.289999999</v>
      </c>
      <c r="F44" s="120">
        <v>5884936.5899999999</v>
      </c>
      <c r="G44" s="120">
        <v>34869202.979999997</v>
      </c>
      <c r="H44" s="120">
        <v>5884936.5899999999</v>
      </c>
      <c r="I44" s="120">
        <v>28984266.390000001</v>
      </c>
      <c r="J44" s="120">
        <v>0</v>
      </c>
      <c r="K44" s="120">
        <v>28984266.390000001</v>
      </c>
    </row>
    <row r="45" spans="1:11" x14ac:dyDescent="0.2">
      <c r="A45" s="119" t="s">
        <v>931</v>
      </c>
      <c r="B45" s="119" t="s">
        <v>932</v>
      </c>
      <c r="C45" s="120">
        <v>15195251.09</v>
      </c>
      <c r="D45" s="120">
        <v>0</v>
      </c>
      <c r="E45" s="120">
        <v>24121.07</v>
      </c>
      <c r="F45" s="120">
        <v>156547.1</v>
      </c>
      <c r="G45" s="120">
        <v>15219372.16</v>
      </c>
      <c r="H45" s="120">
        <v>156547.1</v>
      </c>
      <c r="I45" s="120">
        <v>15062825.060000001</v>
      </c>
      <c r="J45" s="120">
        <v>0</v>
      </c>
      <c r="K45" s="120">
        <v>15062825.060000001</v>
      </c>
    </row>
    <row r="46" spans="1:11" x14ac:dyDescent="0.2">
      <c r="A46" s="119" t="s">
        <v>933</v>
      </c>
      <c r="B46" s="119" t="s">
        <v>934</v>
      </c>
      <c r="C46" s="120">
        <v>0</v>
      </c>
      <c r="D46" s="120">
        <v>0</v>
      </c>
      <c r="E46" s="120">
        <v>3275.06</v>
      </c>
      <c r="F46" s="120">
        <v>3275.06</v>
      </c>
      <c r="G46" s="120">
        <v>3275.06</v>
      </c>
      <c r="H46" s="120">
        <v>3275.06</v>
      </c>
      <c r="I46" s="120">
        <v>0</v>
      </c>
      <c r="J46" s="120">
        <v>0</v>
      </c>
      <c r="K46" s="120">
        <v>0</v>
      </c>
    </row>
    <row r="47" spans="1:11" x14ac:dyDescent="0.2">
      <c r="A47" s="119" t="s">
        <v>1202</v>
      </c>
      <c r="B47" s="119" t="s">
        <v>1203</v>
      </c>
      <c r="C47" s="120">
        <v>0</v>
      </c>
      <c r="D47" s="120">
        <v>0</v>
      </c>
      <c r="E47" s="120">
        <v>58777.42</v>
      </c>
      <c r="F47" s="120">
        <v>58619.87</v>
      </c>
      <c r="G47" s="120">
        <v>58777.42</v>
      </c>
      <c r="H47" s="120">
        <v>58619.87</v>
      </c>
      <c r="I47" s="120">
        <v>157.55000000000001</v>
      </c>
      <c r="J47" s="120">
        <v>0</v>
      </c>
      <c r="K47" s="120">
        <v>157.55000000000001</v>
      </c>
    </row>
    <row r="48" spans="1:11" x14ac:dyDescent="0.2">
      <c r="A48" s="119" t="s">
        <v>935</v>
      </c>
      <c r="B48" s="119" t="s">
        <v>936</v>
      </c>
      <c r="C48" s="120">
        <v>578310.56999999995</v>
      </c>
      <c r="D48" s="120">
        <v>0</v>
      </c>
      <c r="E48" s="120">
        <v>0</v>
      </c>
      <c r="F48" s="120">
        <v>0</v>
      </c>
      <c r="G48" s="120">
        <v>578310.56999999995</v>
      </c>
      <c r="H48" s="120">
        <v>0</v>
      </c>
      <c r="I48" s="120">
        <v>578310.56999999995</v>
      </c>
      <c r="J48" s="120">
        <v>0</v>
      </c>
      <c r="K48" s="120">
        <v>578310.56999999995</v>
      </c>
    </row>
    <row r="49" spans="1:11" x14ac:dyDescent="0.2">
      <c r="A49" s="119" t="s">
        <v>937</v>
      </c>
      <c r="B49" s="119" t="s">
        <v>938</v>
      </c>
      <c r="C49" s="120">
        <v>0</v>
      </c>
      <c r="D49" s="120">
        <v>0</v>
      </c>
      <c r="E49" s="120">
        <v>151361867.21000001</v>
      </c>
      <c r="F49" s="120">
        <v>0</v>
      </c>
      <c r="G49" s="120">
        <v>151361867.21000001</v>
      </c>
      <c r="H49" s="120">
        <v>0</v>
      </c>
      <c r="I49" s="120">
        <v>151361867.21000001</v>
      </c>
      <c r="J49" s="120">
        <v>0</v>
      </c>
      <c r="K49" s="120">
        <v>151361867.21000001</v>
      </c>
    </row>
    <row r="50" spans="1:11" x14ac:dyDescent="0.2">
      <c r="A50" s="119" t="s">
        <v>939</v>
      </c>
      <c r="B50" s="119" t="s">
        <v>940</v>
      </c>
      <c r="C50" s="120">
        <v>0</v>
      </c>
      <c r="D50" s="120">
        <v>0</v>
      </c>
      <c r="E50" s="120">
        <v>3105132</v>
      </c>
      <c r="F50" s="120">
        <v>3105132</v>
      </c>
      <c r="G50" s="120">
        <v>3105132</v>
      </c>
      <c r="H50" s="120">
        <v>3105132</v>
      </c>
      <c r="I50" s="120">
        <v>0</v>
      </c>
      <c r="J50" s="120">
        <v>0</v>
      </c>
      <c r="K50" s="120">
        <v>0</v>
      </c>
    </row>
    <row r="51" spans="1:11" x14ac:dyDescent="0.2">
      <c r="A51" s="119" t="s">
        <v>941</v>
      </c>
      <c r="B51" s="119" t="s">
        <v>942</v>
      </c>
      <c r="C51" s="120">
        <v>0</v>
      </c>
      <c r="D51" s="120">
        <v>0</v>
      </c>
      <c r="E51" s="120">
        <v>68652.33</v>
      </c>
      <c r="F51" s="120">
        <v>68652.33</v>
      </c>
      <c r="G51" s="120">
        <v>68652.33</v>
      </c>
      <c r="H51" s="120">
        <v>68652.33</v>
      </c>
      <c r="I51" s="120">
        <v>0</v>
      </c>
      <c r="J51" s="120">
        <v>0</v>
      </c>
      <c r="K51" s="120">
        <v>0</v>
      </c>
    </row>
    <row r="52" spans="1:11" x14ac:dyDescent="0.2">
      <c r="A52" s="119" t="s">
        <v>943</v>
      </c>
      <c r="B52" s="119" t="s">
        <v>944</v>
      </c>
      <c r="C52" s="120">
        <v>2176732</v>
      </c>
      <c r="D52" s="120">
        <v>0</v>
      </c>
      <c r="E52" s="120">
        <v>2997726.23</v>
      </c>
      <c r="F52" s="120">
        <v>1867723.11</v>
      </c>
      <c r="G52" s="120">
        <v>5174458.2300000004</v>
      </c>
      <c r="H52" s="120">
        <v>1867723.11</v>
      </c>
      <c r="I52" s="120">
        <v>3306735.12</v>
      </c>
      <c r="J52" s="120">
        <v>0</v>
      </c>
      <c r="K52" s="120">
        <v>3306735.12</v>
      </c>
    </row>
    <row r="53" spans="1:11" x14ac:dyDescent="0.2">
      <c r="A53" s="119" t="s">
        <v>945</v>
      </c>
      <c r="B53" s="119" t="s">
        <v>946</v>
      </c>
      <c r="C53" s="120">
        <v>13142.04</v>
      </c>
      <c r="D53" s="120">
        <v>0</v>
      </c>
      <c r="E53" s="120">
        <v>22171.759999999998</v>
      </c>
      <c r="F53" s="120">
        <v>25421.72</v>
      </c>
      <c r="G53" s="120">
        <v>35313.800000000003</v>
      </c>
      <c r="H53" s="120">
        <v>25421.72</v>
      </c>
      <c r="I53" s="120">
        <v>9892.08</v>
      </c>
      <c r="J53" s="120">
        <v>0</v>
      </c>
      <c r="K53" s="120">
        <v>9892.08</v>
      </c>
    </row>
    <row r="54" spans="1:11" x14ac:dyDescent="0.2">
      <c r="A54" s="119" t="s">
        <v>947</v>
      </c>
      <c r="B54" s="119" t="s">
        <v>948</v>
      </c>
      <c r="C54" s="120">
        <v>0</v>
      </c>
      <c r="D54" s="120">
        <v>0</v>
      </c>
      <c r="E54" s="120">
        <v>25</v>
      </c>
      <c r="F54" s="120">
        <v>25</v>
      </c>
      <c r="G54" s="120">
        <v>25</v>
      </c>
      <c r="H54" s="120">
        <v>25</v>
      </c>
      <c r="I54" s="120">
        <v>0</v>
      </c>
      <c r="J54" s="120">
        <v>0</v>
      </c>
      <c r="K54" s="120">
        <v>0</v>
      </c>
    </row>
    <row r="55" spans="1:11" x14ac:dyDescent="0.2">
      <c r="A55" s="119" t="s">
        <v>949</v>
      </c>
      <c r="B55" s="119" t="s">
        <v>950</v>
      </c>
      <c r="C55" s="120">
        <v>0</v>
      </c>
      <c r="D55" s="120">
        <v>170</v>
      </c>
      <c r="E55" s="120">
        <v>223.37</v>
      </c>
      <c r="F55" s="120">
        <v>53.78</v>
      </c>
      <c r="G55" s="120">
        <v>223.37</v>
      </c>
      <c r="H55" s="120">
        <v>223.78</v>
      </c>
      <c r="I55" s="120">
        <v>0</v>
      </c>
      <c r="J55" s="120">
        <v>0.41</v>
      </c>
      <c r="K55" s="120">
        <v>-0.41</v>
      </c>
    </row>
    <row r="56" spans="1:11" x14ac:dyDescent="0.2">
      <c r="A56" s="119" t="s">
        <v>951</v>
      </c>
      <c r="B56" s="119" t="s">
        <v>952</v>
      </c>
      <c r="C56" s="120">
        <v>0</v>
      </c>
      <c r="D56" s="120">
        <v>724.01</v>
      </c>
      <c r="E56" s="120">
        <v>14985.72</v>
      </c>
      <c r="F56" s="120">
        <v>13910.13</v>
      </c>
      <c r="G56" s="120">
        <v>14985.72</v>
      </c>
      <c r="H56" s="120">
        <v>14634.14</v>
      </c>
      <c r="I56" s="120">
        <v>351.58</v>
      </c>
      <c r="J56" s="120">
        <v>0</v>
      </c>
      <c r="K56" s="120">
        <v>351.58</v>
      </c>
    </row>
    <row r="57" spans="1:11" x14ac:dyDescent="0.2">
      <c r="A57" s="119" t="s">
        <v>953</v>
      </c>
      <c r="B57" s="119" t="s">
        <v>954</v>
      </c>
      <c r="C57" s="120">
        <v>0</v>
      </c>
      <c r="D57" s="120">
        <v>0</v>
      </c>
      <c r="E57" s="120">
        <v>4939</v>
      </c>
      <c r="F57" s="120">
        <v>4959</v>
      </c>
      <c r="G57" s="120">
        <v>4939</v>
      </c>
      <c r="H57" s="120">
        <v>4959</v>
      </c>
      <c r="I57" s="120">
        <v>0</v>
      </c>
      <c r="J57" s="120">
        <v>20</v>
      </c>
      <c r="K57" s="120">
        <v>-20</v>
      </c>
    </row>
    <row r="58" spans="1:11" x14ac:dyDescent="0.2">
      <c r="A58" s="119" t="s">
        <v>955</v>
      </c>
      <c r="B58" s="119" t="s">
        <v>956</v>
      </c>
      <c r="C58" s="120">
        <v>0</v>
      </c>
      <c r="D58" s="120">
        <v>295.89999999999998</v>
      </c>
      <c r="E58" s="120">
        <v>633.5</v>
      </c>
      <c r="F58" s="120">
        <v>428</v>
      </c>
      <c r="G58" s="120">
        <v>633.5</v>
      </c>
      <c r="H58" s="120">
        <v>723.9</v>
      </c>
      <c r="I58" s="120">
        <v>0</v>
      </c>
      <c r="J58" s="120">
        <v>90.4</v>
      </c>
      <c r="K58" s="120">
        <v>-90.4</v>
      </c>
    </row>
    <row r="59" spans="1:11" x14ac:dyDescent="0.2">
      <c r="A59" s="119" t="s">
        <v>957</v>
      </c>
      <c r="B59" s="119" t="s">
        <v>958</v>
      </c>
      <c r="C59" s="120">
        <v>1242.31</v>
      </c>
      <c r="D59" s="120">
        <v>0</v>
      </c>
      <c r="E59" s="120">
        <v>1981.26</v>
      </c>
      <c r="F59" s="120">
        <v>3223.57</v>
      </c>
      <c r="G59" s="120">
        <v>3223.57</v>
      </c>
      <c r="H59" s="120">
        <v>3223.57</v>
      </c>
      <c r="I59" s="120">
        <v>0</v>
      </c>
      <c r="J59" s="120">
        <v>0</v>
      </c>
      <c r="K59" s="120">
        <v>0</v>
      </c>
    </row>
    <row r="60" spans="1:11" x14ac:dyDescent="0.2">
      <c r="A60" s="119" t="s">
        <v>959</v>
      </c>
      <c r="B60" s="119" t="s">
        <v>960</v>
      </c>
      <c r="C60" s="120">
        <v>0</v>
      </c>
      <c r="D60" s="120">
        <v>0</v>
      </c>
      <c r="E60" s="120">
        <v>3338.48</v>
      </c>
      <c r="F60" s="120">
        <v>3338.32</v>
      </c>
      <c r="G60" s="120">
        <v>3338.48</v>
      </c>
      <c r="H60" s="120">
        <v>3338.32</v>
      </c>
      <c r="I60" s="120">
        <v>0.16</v>
      </c>
      <c r="J60" s="120">
        <v>0</v>
      </c>
      <c r="K60" s="120">
        <v>0.16</v>
      </c>
    </row>
    <row r="61" spans="1:11" x14ac:dyDescent="0.2">
      <c r="A61" s="119" t="s">
        <v>961</v>
      </c>
      <c r="B61" s="119" t="s">
        <v>962</v>
      </c>
      <c r="C61" s="120">
        <v>0</v>
      </c>
      <c r="D61" s="120">
        <v>0</v>
      </c>
      <c r="E61" s="120">
        <v>23.85</v>
      </c>
      <c r="F61" s="120">
        <v>23.85</v>
      </c>
      <c r="G61" s="120">
        <v>23.85</v>
      </c>
      <c r="H61" s="120">
        <v>23.85</v>
      </c>
      <c r="I61" s="120">
        <v>0</v>
      </c>
      <c r="J61" s="120">
        <v>0</v>
      </c>
      <c r="K61" s="120">
        <v>0</v>
      </c>
    </row>
    <row r="62" spans="1:11" x14ac:dyDescent="0.2">
      <c r="A62" s="119" t="s">
        <v>963</v>
      </c>
      <c r="B62" s="119" t="s">
        <v>964</v>
      </c>
      <c r="C62" s="120">
        <v>0</v>
      </c>
      <c r="D62" s="120">
        <v>0.08</v>
      </c>
      <c r="E62" s="120">
        <v>5202.72</v>
      </c>
      <c r="F62" s="120">
        <v>3945.75</v>
      </c>
      <c r="G62" s="120">
        <v>5202.72</v>
      </c>
      <c r="H62" s="120">
        <v>3945.83</v>
      </c>
      <c r="I62" s="120">
        <v>1256.8900000000001</v>
      </c>
      <c r="J62" s="120">
        <v>0</v>
      </c>
      <c r="K62" s="120">
        <v>1256.8900000000001</v>
      </c>
    </row>
    <row r="63" spans="1:11" x14ac:dyDescent="0.2">
      <c r="A63" s="119" t="s">
        <v>965</v>
      </c>
      <c r="B63" s="119" t="s">
        <v>1204</v>
      </c>
      <c r="C63" s="120">
        <v>0</v>
      </c>
      <c r="D63" s="120">
        <v>1441.89</v>
      </c>
      <c r="E63" s="120">
        <v>8155.47</v>
      </c>
      <c r="F63" s="120">
        <v>7210.83</v>
      </c>
      <c r="G63" s="120">
        <v>8155.47</v>
      </c>
      <c r="H63" s="120">
        <v>8652.7199999999993</v>
      </c>
      <c r="I63" s="120">
        <v>0</v>
      </c>
      <c r="J63" s="120">
        <v>497.25</v>
      </c>
      <c r="K63" s="120">
        <v>-497.25</v>
      </c>
    </row>
    <row r="64" spans="1:11" x14ac:dyDescent="0.2">
      <c r="A64" s="119" t="s">
        <v>967</v>
      </c>
      <c r="B64" s="119" t="s">
        <v>968</v>
      </c>
      <c r="C64" s="120">
        <v>0</v>
      </c>
      <c r="D64" s="120">
        <v>20</v>
      </c>
      <c r="E64" s="120">
        <v>1065</v>
      </c>
      <c r="F64" s="120">
        <v>182.5</v>
      </c>
      <c r="G64" s="120">
        <v>1065</v>
      </c>
      <c r="H64" s="120">
        <v>202.5</v>
      </c>
      <c r="I64" s="120">
        <v>862.5</v>
      </c>
      <c r="J64" s="120">
        <v>0</v>
      </c>
      <c r="K64" s="120">
        <v>862.5</v>
      </c>
    </row>
    <row r="65" spans="1:11" x14ac:dyDescent="0.2">
      <c r="A65" s="119" t="s">
        <v>969</v>
      </c>
      <c r="B65" s="119" t="s">
        <v>970</v>
      </c>
      <c r="C65" s="120">
        <v>2118.36</v>
      </c>
      <c r="D65" s="120">
        <v>0</v>
      </c>
      <c r="E65" s="120">
        <v>0</v>
      </c>
      <c r="F65" s="120">
        <v>0</v>
      </c>
      <c r="G65" s="120">
        <v>2118.36</v>
      </c>
      <c r="H65" s="120">
        <v>0</v>
      </c>
      <c r="I65" s="120">
        <v>2118.36</v>
      </c>
      <c r="J65" s="120">
        <v>0</v>
      </c>
      <c r="K65" s="120">
        <v>2118.36</v>
      </c>
    </row>
    <row r="66" spans="1:11" x14ac:dyDescent="0.2">
      <c r="A66" s="119" t="s">
        <v>971</v>
      </c>
      <c r="B66" s="119" t="s">
        <v>972</v>
      </c>
      <c r="C66" s="120">
        <v>90000</v>
      </c>
      <c r="D66" s="120">
        <v>0</v>
      </c>
      <c r="E66" s="120">
        <v>0</v>
      </c>
      <c r="F66" s="120">
        <v>0</v>
      </c>
      <c r="G66" s="120">
        <v>90000</v>
      </c>
      <c r="H66" s="120">
        <v>0</v>
      </c>
      <c r="I66" s="120">
        <v>90000</v>
      </c>
      <c r="J66" s="120">
        <v>0</v>
      </c>
      <c r="K66" s="120">
        <v>90000</v>
      </c>
    </row>
    <row r="67" spans="1:11" x14ac:dyDescent="0.2">
      <c r="A67" s="119" t="s">
        <v>973</v>
      </c>
      <c r="B67" s="119" t="s">
        <v>974</v>
      </c>
      <c r="C67" s="120">
        <v>0</v>
      </c>
      <c r="D67" s="120">
        <v>0</v>
      </c>
      <c r="E67" s="120">
        <v>1885.88</v>
      </c>
      <c r="F67" s="120">
        <v>1885.88</v>
      </c>
      <c r="G67" s="120">
        <v>1885.88</v>
      </c>
      <c r="H67" s="120">
        <v>1885.88</v>
      </c>
      <c r="I67" s="120">
        <v>0</v>
      </c>
      <c r="J67" s="120">
        <v>0</v>
      </c>
      <c r="K67" s="120">
        <v>0</v>
      </c>
    </row>
    <row r="68" spans="1:11" x14ac:dyDescent="0.2">
      <c r="A68" s="119" t="s">
        <v>975</v>
      </c>
      <c r="B68" s="119" t="s">
        <v>976</v>
      </c>
      <c r="C68" s="120">
        <v>29213411.859999999</v>
      </c>
      <c r="D68" s="120">
        <v>0</v>
      </c>
      <c r="E68" s="120">
        <v>1141260.3</v>
      </c>
      <c r="F68" s="120">
        <v>1810454.64</v>
      </c>
      <c r="G68" s="120">
        <v>30354672.16</v>
      </c>
      <c r="H68" s="120">
        <v>1810454.64</v>
      </c>
      <c r="I68" s="120">
        <v>28544217.52</v>
      </c>
      <c r="J68" s="120">
        <v>0</v>
      </c>
      <c r="K68" s="120">
        <v>28544217.52</v>
      </c>
    </row>
    <row r="69" spans="1:11" x14ac:dyDescent="0.2">
      <c r="A69" s="119" t="s">
        <v>977</v>
      </c>
      <c r="B69" s="119" t="s">
        <v>978</v>
      </c>
      <c r="C69" s="120">
        <v>9998267.8000000007</v>
      </c>
      <c r="D69" s="120">
        <v>0</v>
      </c>
      <c r="E69" s="120">
        <v>384074.95</v>
      </c>
      <c r="F69" s="120">
        <v>555711.87</v>
      </c>
      <c r="G69" s="120">
        <v>10382342.75</v>
      </c>
      <c r="H69" s="120">
        <v>555711.87</v>
      </c>
      <c r="I69" s="120">
        <v>9826630.8800000008</v>
      </c>
      <c r="J69" s="120">
        <v>0</v>
      </c>
      <c r="K69" s="120">
        <v>9826630.8800000008</v>
      </c>
    </row>
    <row r="70" spans="1:11" x14ac:dyDescent="0.2">
      <c r="A70" s="119" t="s">
        <v>979</v>
      </c>
      <c r="B70" s="119" t="s">
        <v>980</v>
      </c>
      <c r="C70" s="120">
        <v>8872378.8200000003</v>
      </c>
      <c r="D70" s="120">
        <v>0</v>
      </c>
      <c r="E70" s="120">
        <v>-96117.22</v>
      </c>
      <c r="F70" s="120">
        <v>53125</v>
      </c>
      <c r="G70" s="120">
        <v>8776261.5999999996</v>
      </c>
      <c r="H70" s="120">
        <v>53125</v>
      </c>
      <c r="I70" s="120">
        <v>8723136.5999999996</v>
      </c>
      <c r="J70" s="120">
        <v>0</v>
      </c>
      <c r="K70" s="120">
        <v>8723136.5999999996</v>
      </c>
    </row>
    <row r="71" spans="1:11" x14ac:dyDescent="0.2">
      <c r="A71" s="119" t="s">
        <v>981</v>
      </c>
      <c r="B71" s="119" t="s">
        <v>982</v>
      </c>
      <c r="C71" s="120">
        <v>10047980.26</v>
      </c>
      <c r="D71" s="120">
        <v>0</v>
      </c>
      <c r="E71" s="120">
        <v>316347.11</v>
      </c>
      <c r="F71" s="120">
        <v>449817.59</v>
      </c>
      <c r="G71" s="120">
        <v>10364327.369999999</v>
      </c>
      <c r="H71" s="120">
        <v>449817.59</v>
      </c>
      <c r="I71" s="120">
        <v>9914509.7799999993</v>
      </c>
      <c r="J71" s="120">
        <v>0</v>
      </c>
      <c r="K71" s="120">
        <v>9914509.7799999993</v>
      </c>
    </row>
    <row r="72" spans="1:11" x14ac:dyDescent="0.2">
      <c r="A72" s="119" t="s">
        <v>983</v>
      </c>
      <c r="B72" s="119" t="s">
        <v>984</v>
      </c>
      <c r="C72" s="120">
        <v>2521598.0499999998</v>
      </c>
      <c r="D72" s="120">
        <v>0</v>
      </c>
      <c r="E72" s="120">
        <v>21745.4</v>
      </c>
      <c r="F72" s="120">
        <v>53125</v>
      </c>
      <c r="G72" s="120">
        <v>2543343.4500000002</v>
      </c>
      <c r="H72" s="120">
        <v>53125</v>
      </c>
      <c r="I72" s="120">
        <v>2490218.4500000002</v>
      </c>
      <c r="J72" s="120">
        <v>0</v>
      </c>
      <c r="K72" s="120">
        <v>2490218.4500000002</v>
      </c>
    </row>
    <row r="73" spans="1:11" x14ac:dyDescent="0.2">
      <c r="A73" s="119" t="s">
        <v>985</v>
      </c>
      <c r="B73" s="119" t="s">
        <v>986</v>
      </c>
      <c r="C73" s="120">
        <v>5756621370.2799997</v>
      </c>
      <c r="D73" s="120">
        <v>0</v>
      </c>
      <c r="E73" s="120">
        <v>3611339338.9200001</v>
      </c>
      <c r="F73" s="120">
        <v>3611000000</v>
      </c>
      <c r="G73" s="120">
        <v>9367960709.2000008</v>
      </c>
      <c r="H73" s="120">
        <v>3611000000</v>
      </c>
      <c r="I73" s="120">
        <v>5756960709.1999998</v>
      </c>
      <c r="J73" s="120">
        <v>0</v>
      </c>
      <c r="K73" s="120">
        <v>5756960709.1999998</v>
      </c>
    </row>
    <row r="74" spans="1:11" x14ac:dyDescent="0.2">
      <c r="A74" s="119" t="s">
        <v>987</v>
      </c>
      <c r="B74" s="119" t="s">
        <v>988</v>
      </c>
      <c r="C74" s="120">
        <v>583690800</v>
      </c>
      <c r="D74" s="120">
        <v>0</v>
      </c>
      <c r="E74" s="120">
        <v>0</v>
      </c>
      <c r="F74" s="120">
        <v>0</v>
      </c>
      <c r="G74" s="120">
        <v>583690800</v>
      </c>
      <c r="H74" s="120">
        <v>0</v>
      </c>
      <c r="I74" s="120">
        <v>583690800</v>
      </c>
      <c r="J74" s="120">
        <v>0</v>
      </c>
      <c r="K74" s="120">
        <v>583690800</v>
      </c>
    </row>
    <row r="75" spans="1:11" x14ac:dyDescent="0.2">
      <c r="A75" s="119" t="s">
        <v>989</v>
      </c>
      <c r="B75" s="119" t="s">
        <v>990</v>
      </c>
      <c r="C75" s="120">
        <v>1000000</v>
      </c>
      <c r="D75" s="120">
        <v>0</v>
      </c>
      <c r="E75" s="120">
        <v>0</v>
      </c>
      <c r="F75" s="120">
        <v>0</v>
      </c>
      <c r="G75" s="120">
        <v>1000000</v>
      </c>
      <c r="H75" s="120">
        <v>0</v>
      </c>
      <c r="I75" s="120">
        <v>1000000</v>
      </c>
      <c r="J75" s="120">
        <v>0</v>
      </c>
      <c r="K75" s="120">
        <v>1000000</v>
      </c>
    </row>
    <row r="76" spans="1:11" x14ac:dyDescent="0.2">
      <c r="A76" s="119" t="s">
        <v>991</v>
      </c>
      <c r="B76" s="119" t="s">
        <v>992</v>
      </c>
      <c r="C76" s="120">
        <v>179751672.34</v>
      </c>
      <c r="D76" s="120">
        <v>0</v>
      </c>
      <c r="E76" s="120">
        <v>0</v>
      </c>
      <c r="F76" s="120">
        <v>0</v>
      </c>
      <c r="G76" s="120">
        <v>179751672.34</v>
      </c>
      <c r="H76" s="120">
        <v>0</v>
      </c>
      <c r="I76" s="120">
        <v>179751672.34</v>
      </c>
      <c r="J76" s="120">
        <v>0</v>
      </c>
      <c r="K76" s="120">
        <v>179751672.34</v>
      </c>
    </row>
    <row r="77" spans="1:11" x14ac:dyDescent="0.2">
      <c r="A77" s="119" t="s">
        <v>993</v>
      </c>
      <c r="B77" s="119" t="s">
        <v>994</v>
      </c>
      <c r="C77" s="120">
        <v>276582458.47000003</v>
      </c>
      <c r="D77" s="120">
        <v>0</v>
      </c>
      <c r="E77" s="120">
        <v>0</v>
      </c>
      <c r="F77" s="120">
        <v>2850000</v>
      </c>
      <c r="G77" s="120">
        <v>276582458.47000003</v>
      </c>
      <c r="H77" s="120">
        <v>2850000</v>
      </c>
      <c r="I77" s="120">
        <v>273732458.47000003</v>
      </c>
      <c r="J77" s="120">
        <v>0</v>
      </c>
      <c r="K77" s="120">
        <v>273732458.47000003</v>
      </c>
    </row>
    <row r="78" spans="1:11" x14ac:dyDescent="0.2">
      <c r="A78" s="119" t="s">
        <v>995</v>
      </c>
      <c r="B78" s="119" t="s">
        <v>996</v>
      </c>
      <c r="C78" s="120">
        <v>82302507.829999998</v>
      </c>
      <c r="D78" s="120">
        <v>0</v>
      </c>
      <c r="E78" s="120">
        <v>0</v>
      </c>
      <c r="F78" s="120">
        <v>0</v>
      </c>
      <c r="G78" s="120">
        <v>82302507.829999998</v>
      </c>
      <c r="H78" s="120">
        <v>0</v>
      </c>
      <c r="I78" s="120">
        <v>82302507.829999998</v>
      </c>
      <c r="J78" s="120">
        <v>0</v>
      </c>
      <c r="K78" s="120">
        <v>82302507.829999998</v>
      </c>
    </row>
    <row r="79" spans="1:11" x14ac:dyDescent="0.2">
      <c r="A79" s="119" t="s">
        <v>997</v>
      </c>
      <c r="B79" s="119" t="s">
        <v>998</v>
      </c>
      <c r="C79" s="120">
        <v>21738889.670000002</v>
      </c>
      <c r="D79" s="120">
        <v>0</v>
      </c>
      <c r="E79" s="120">
        <v>0</v>
      </c>
      <c r="F79" s="120">
        <v>0</v>
      </c>
      <c r="G79" s="120">
        <v>21738889.670000002</v>
      </c>
      <c r="H79" s="120">
        <v>0</v>
      </c>
      <c r="I79" s="120">
        <v>21738889.670000002</v>
      </c>
      <c r="J79" s="120">
        <v>0</v>
      </c>
      <c r="K79" s="120">
        <v>21738889.670000002</v>
      </c>
    </row>
    <row r="80" spans="1:11" x14ac:dyDescent="0.2">
      <c r="A80" s="119" t="s">
        <v>999</v>
      </c>
      <c r="B80" s="119" t="s">
        <v>1000</v>
      </c>
      <c r="C80" s="120">
        <v>24846748.460000001</v>
      </c>
      <c r="D80" s="120">
        <v>0</v>
      </c>
      <c r="E80" s="120">
        <v>0</v>
      </c>
      <c r="F80" s="120">
        <v>0</v>
      </c>
      <c r="G80" s="120">
        <v>24846748.460000001</v>
      </c>
      <c r="H80" s="120">
        <v>0</v>
      </c>
      <c r="I80" s="120">
        <v>24846748.460000001</v>
      </c>
      <c r="J80" s="120">
        <v>0</v>
      </c>
      <c r="K80" s="120">
        <v>24846748.460000001</v>
      </c>
    </row>
    <row r="81" spans="1:11" x14ac:dyDescent="0.2">
      <c r="A81" s="119" t="s">
        <v>1001</v>
      </c>
      <c r="B81" s="119" t="s">
        <v>651</v>
      </c>
      <c r="C81" s="120">
        <v>188198127.62</v>
      </c>
      <c r="D81" s="120">
        <v>0</v>
      </c>
      <c r="E81" s="120">
        <v>0</v>
      </c>
      <c r="F81" s="120">
        <v>184938409.47</v>
      </c>
      <c r="G81" s="120">
        <v>188198127.62</v>
      </c>
      <c r="H81" s="120">
        <v>184938409.47</v>
      </c>
      <c r="I81" s="120">
        <v>3259718.15</v>
      </c>
      <c r="J81" s="120">
        <v>0</v>
      </c>
      <c r="K81" s="120">
        <v>3259718.15</v>
      </c>
    </row>
    <row r="82" spans="1:11" x14ac:dyDescent="0.2">
      <c r="A82" s="119" t="s">
        <v>1002</v>
      </c>
      <c r="B82" s="119" t="s">
        <v>649</v>
      </c>
      <c r="C82" s="120">
        <v>361226627.44999999</v>
      </c>
      <c r="D82" s="120">
        <v>0</v>
      </c>
      <c r="E82" s="120">
        <v>0</v>
      </c>
      <c r="F82" s="120">
        <v>26257794.420000002</v>
      </c>
      <c r="G82" s="120">
        <v>361226627.44999999</v>
      </c>
      <c r="H82" s="120">
        <v>26257794.420000002</v>
      </c>
      <c r="I82" s="120">
        <v>334968833.02999997</v>
      </c>
      <c r="J82" s="120">
        <v>0</v>
      </c>
      <c r="K82" s="120">
        <v>334968833.02999997</v>
      </c>
    </row>
    <row r="83" spans="1:11" x14ac:dyDescent="0.2">
      <c r="A83" s="119" t="s">
        <v>1003</v>
      </c>
      <c r="B83" s="119" t="s">
        <v>647</v>
      </c>
      <c r="C83" s="120">
        <v>53957029.990000002</v>
      </c>
      <c r="D83" s="120">
        <v>0</v>
      </c>
      <c r="E83" s="120">
        <v>0</v>
      </c>
      <c r="F83" s="120">
        <v>7477964.46</v>
      </c>
      <c r="G83" s="120">
        <v>53957029.990000002</v>
      </c>
      <c r="H83" s="120">
        <v>7477964.46</v>
      </c>
      <c r="I83" s="120">
        <v>46479065.530000001</v>
      </c>
      <c r="J83" s="120">
        <v>0</v>
      </c>
      <c r="K83" s="120">
        <v>46479065.530000001</v>
      </c>
    </row>
    <row r="84" spans="1:11" x14ac:dyDescent="0.2">
      <c r="A84" s="119" t="s">
        <v>1004</v>
      </c>
      <c r="B84" s="119" t="s">
        <v>1005</v>
      </c>
      <c r="C84" s="120">
        <v>104979254.51000001</v>
      </c>
      <c r="D84" s="120">
        <v>0</v>
      </c>
      <c r="E84" s="120">
        <v>0</v>
      </c>
      <c r="F84" s="120">
        <v>21500000</v>
      </c>
      <c r="G84" s="120">
        <v>104979254.51000001</v>
      </c>
      <c r="H84" s="120">
        <v>21500000</v>
      </c>
      <c r="I84" s="120">
        <v>83479254.510000005</v>
      </c>
      <c r="J84" s="120">
        <v>0</v>
      </c>
      <c r="K84" s="120">
        <v>83479254.510000005</v>
      </c>
    </row>
    <row r="85" spans="1:11" x14ac:dyDescent="0.2">
      <c r="A85" s="119" t="s">
        <v>1006</v>
      </c>
      <c r="B85" s="119" t="s">
        <v>1007</v>
      </c>
      <c r="C85" s="120">
        <v>7540.05</v>
      </c>
      <c r="D85" s="120">
        <v>0</v>
      </c>
      <c r="E85" s="120">
        <v>0</v>
      </c>
      <c r="F85" s="120">
        <v>0</v>
      </c>
      <c r="G85" s="120">
        <v>7540.05</v>
      </c>
      <c r="H85" s="120">
        <v>0</v>
      </c>
      <c r="I85" s="120">
        <v>7540.05</v>
      </c>
      <c r="J85" s="120">
        <v>0</v>
      </c>
      <c r="K85" s="120">
        <v>7540.05</v>
      </c>
    </row>
    <row r="86" spans="1:11" x14ac:dyDescent="0.2">
      <c r="A86" s="119" t="s">
        <v>1008</v>
      </c>
      <c r="B86" s="119" t="s">
        <v>1009</v>
      </c>
      <c r="C86" s="120">
        <v>163123.13</v>
      </c>
      <c r="D86" s="120">
        <v>0</v>
      </c>
      <c r="E86" s="120">
        <v>507368.09</v>
      </c>
      <c r="F86" s="120">
        <v>568191.22</v>
      </c>
      <c r="G86" s="120">
        <v>670491.22</v>
      </c>
      <c r="H86" s="120">
        <v>568191.22</v>
      </c>
      <c r="I86" s="120">
        <v>102300</v>
      </c>
      <c r="J86" s="120">
        <v>0</v>
      </c>
      <c r="K86" s="120">
        <v>102300</v>
      </c>
    </row>
    <row r="87" spans="1:11" x14ac:dyDescent="0.2">
      <c r="A87" s="119" t="s">
        <v>1010</v>
      </c>
      <c r="B87" s="119" t="s">
        <v>1011</v>
      </c>
      <c r="C87" s="120">
        <v>129549446.31</v>
      </c>
      <c r="D87" s="120">
        <v>0</v>
      </c>
      <c r="E87" s="120">
        <v>438465582.31999999</v>
      </c>
      <c r="F87" s="120">
        <v>469954056.14999998</v>
      </c>
      <c r="G87" s="120">
        <v>568015028.63</v>
      </c>
      <c r="H87" s="120">
        <v>469954056.14999998</v>
      </c>
      <c r="I87" s="120">
        <v>98060972.480000004</v>
      </c>
      <c r="J87" s="120">
        <v>0</v>
      </c>
      <c r="K87" s="120">
        <v>98060972.480000004</v>
      </c>
    </row>
    <row r="88" spans="1:11" x14ac:dyDescent="0.2">
      <c r="A88" s="119" t="s">
        <v>1012</v>
      </c>
      <c r="B88" s="119" t="s">
        <v>1013</v>
      </c>
      <c r="C88" s="120">
        <v>0</v>
      </c>
      <c r="D88" s="120">
        <v>0</v>
      </c>
      <c r="E88" s="120">
        <v>268028867.21000001</v>
      </c>
      <c r="F88" s="120">
        <v>226876867.21000001</v>
      </c>
      <c r="G88" s="120">
        <v>268028867.21000001</v>
      </c>
      <c r="H88" s="120">
        <v>226876867.21000001</v>
      </c>
      <c r="I88" s="120">
        <v>41152000</v>
      </c>
      <c r="J88" s="120">
        <v>0</v>
      </c>
      <c r="K88" s="120">
        <v>41152000</v>
      </c>
    </row>
    <row r="89" spans="1:11" x14ac:dyDescent="0.2">
      <c r="A89" s="119" t="s">
        <v>1014</v>
      </c>
      <c r="B89" s="119" t="s">
        <v>1015</v>
      </c>
      <c r="C89" s="120">
        <v>6358904.1100000003</v>
      </c>
      <c r="D89" s="120">
        <v>0</v>
      </c>
      <c r="E89" s="120">
        <v>0</v>
      </c>
      <c r="F89" s="120">
        <v>0</v>
      </c>
      <c r="G89" s="120">
        <v>6358904.1100000003</v>
      </c>
      <c r="H89" s="120">
        <v>0</v>
      </c>
      <c r="I89" s="120">
        <v>6358904.1100000003</v>
      </c>
      <c r="J89" s="120">
        <v>0</v>
      </c>
      <c r="K89" s="120">
        <v>6358904.1100000003</v>
      </c>
    </row>
    <row r="90" spans="1:11" x14ac:dyDescent="0.2">
      <c r="A90" s="119" t="s">
        <v>1016</v>
      </c>
      <c r="B90" s="119" t="s">
        <v>1017</v>
      </c>
      <c r="C90" s="120">
        <v>8500</v>
      </c>
      <c r="D90" s="120">
        <v>0</v>
      </c>
      <c r="E90" s="120">
        <v>0</v>
      </c>
      <c r="F90" s="120">
        <v>0</v>
      </c>
      <c r="G90" s="120">
        <v>8500</v>
      </c>
      <c r="H90" s="120">
        <v>0</v>
      </c>
      <c r="I90" s="120">
        <v>8500</v>
      </c>
      <c r="J90" s="120">
        <v>0</v>
      </c>
      <c r="K90" s="120">
        <v>8500</v>
      </c>
    </row>
    <row r="91" spans="1:11" x14ac:dyDescent="0.2">
      <c r="A91" s="119" t="s">
        <v>1018</v>
      </c>
      <c r="B91" s="119" t="s">
        <v>1019</v>
      </c>
      <c r="C91" s="120">
        <v>16250</v>
      </c>
      <c r="D91" s="120">
        <v>0</v>
      </c>
      <c r="E91" s="120">
        <v>0</v>
      </c>
      <c r="F91" s="120">
        <v>0</v>
      </c>
      <c r="G91" s="120">
        <v>16250</v>
      </c>
      <c r="H91" s="120">
        <v>0</v>
      </c>
      <c r="I91" s="120">
        <v>16250</v>
      </c>
      <c r="J91" s="120">
        <v>0</v>
      </c>
      <c r="K91" s="120">
        <v>16250</v>
      </c>
    </row>
    <row r="92" spans="1:11" x14ac:dyDescent="0.2">
      <c r="A92" s="119" t="s">
        <v>1020</v>
      </c>
      <c r="B92" s="119" t="s">
        <v>1021</v>
      </c>
      <c r="C92" s="120">
        <v>314732.59999999998</v>
      </c>
      <c r="D92" s="120">
        <v>0</v>
      </c>
      <c r="E92" s="120">
        <v>0</v>
      </c>
      <c r="F92" s="120">
        <v>0</v>
      </c>
      <c r="G92" s="120">
        <v>314732.59999999998</v>
      </c>
      <c r="H92" s="120">
        <v>0</v>
      </c>
      <c r="I92" s="120">
        <v>314732.59999999998</v>
      </c>
      <c r="J92" s="120">
        <v>0</v>
      </c>
      <c r="K92" s="120">
        <v>314732.59999999998</v>
      </c>
    </row>
    <row r="93" spans="1:11" x14ac:dyDescent="0.2">
      <c r="A93" s="119" t="s">
        <v>1022</v>
      </c>
      <c r="B93" s="119" t="s">
        <v>1023</v>
      </c>
      <c r="C93" s="120">
        <v>0</v>
      </c>
      <c r="D93" s="120">
        <v>381187085.23000002</v>
      </c>
      <c r="E93" s="120">
        <v>0</v>
      </c>
      <c r="F93" s="120">
        <v>0</v>
      </c>
      <c r="G93" s="120">
        <v>0</v>
      </c>
      <c r="H93" s="120">
        <v>381187085.23000002</v>
      </c>
      <c r="I93" s="120">
        <v>0</v>
      </c>
      <c r="J93" s="120">
        <v>381187085.23000002</v>
      </c>
      <c r="K93" s="120">
        <v>-381187085.23000002</v>
      </c>
    </row>
    <row r="94" spans="1:11" x14ac:dyDescent="0.2">
      <c r="A94" s="119" t="s">
        <v>1024</v>
      </c>
      <c r="B94" s="119" t="s">
        <v>1025</v>
      </c>
      <c r="C94" s="120">
        <v>0</v>
      </c>
      <c r="D94" s="120">
        <v>179751672.34</v>
      </c>
      <c r="E94" s="120">
        <v>0</v>
      </c>
      <c r="F94" s="120">
        <v>0</v>
      </c>
      <c r="G94" s="120">
        <v>0</v>
      </c>
      <c r="H94" s="120">
        <v>179751672.34</v>
      </c>
      <c r="I94" s="120">
        <v>0</v>
      </c>
      <c r="J94" s="120">
        <v>179751672.34</v>
      </c>
      <c r="K94" s="120">
        <v>-179751672.34</v>
      </c>
    </row>
    <row r="95" spans="1:11" x14ac:dyDescent="0.2">
      <c r="A95" s="119" t="s">
        <v>1026</v>
      </c>
      <c r="B95" s="119" t="s">
        <v>1027</v>
      </c>
      <c r="C95" s="120">
        <v>0</v>
      </c>
      <c r="D95" s="120">
        <v>8386925.8700000001</v>
      </c>
      <c r="E95" s="120">
        <v>0</v>
      </c>
      <c r="F95" s="120">
        <v>0</v>
      </c>
      <c r="G95" s="120">
        <v>0</v>
      </c>
      <c r="H95" s="120">
        <v>8386925.8700000001</v>
      </c>
      <c r="I95" s="120">
        <v>0</v>
      </c>
      <c r="J95" s="120">
        <v>8386925.8700000001</v>
      </c>
      <c r="K95" s="120">
        <v>-8386925.8700000001</v>
      </c>
    </row>
    <row r="96" spans="1:11" ht="14.25" x14ac:dyDescent="0.2">
      <c r="A96" s="567" t="s">
        <v>1028</v>
      </c>
      <c r="B96" s="567"/>
      <c r="C96" s="121">
        <v>7993006952.5100002</v>
      </c>
      <c r="D96" s="121">
        <v>569328335.32000005</v>
      </c>
      <c r="E96" s="121">
        <v>8728563565.2700005</v>
      </c>
      <c r="F96" s="121">
        <v>8182955825.9099998</v>
      </c>
      <c r="G96" s="121">
        <v>16721570517.780001</v>
      </c>
      <c r="H96" s="121">
        <v>8752284161.2299995</v>
      </c>
      <c r="I96" s="121">
        <v>8538612648.0500002</v>
      </c>
      <c r="J96" s="121">
        <v>569326291.5</v>
      </c>
      <c r="K96" s="121">
        <v>7969286356.5500002</v>
      </c>
    </row>
    <row r="97" spans="1:11" x14ac:dyDescent="0.2">
      <c r="A97" s="563"/>
      <c r="B97" s="563"/>
      <c r="C97" s="563"/>
      <c r="D97" s="563"/>
      <c r="E97" s="563"/>
      <c r="F97" s="563"/>
      <c r="G97" s="563"/>
      <c r="H97" s="563"/>
      <c r="I97" s="563"/>
      <c r="J97" s="563"/>
      <c r="K97" s="563"/>
    </row>
    <row r="98" spans="1:11" x14ac:dyDescent="0.2">
      <c r="A98" s="565" t="s">
        <v>771</v>
      </c>
      <c r="B98" s="565"/>
      <c r="C98" s="565"/>
      <c r="D98" s="565"/>
      <c r="E98" s="565"/>
      <c r="F98" s="565"/>
      <c r="G98" s="565"/>
      <c r="H98" s="565"/>
      <c r="I98" s="565"/>
      <c r="J98" s="565"/>
      <c r="K98" s="565"/>
    </row>
    <row r="99" spans="1:11" ht="12.75" customHeight="1" x14ac:dyDescent="0.2">
      <c r="A99" s="271" t="s">
        <v>772</v>
      </c>
      <c r="B99" s="271" t="s">
        <v>773</v>
      </c>
      <c r="C99" s="566" t="s">
        <v>774</v>
      </c>
      <c r="D99" s="566"/>
      <c r="E99" s="566" t="s">
        <v>775</v>
      </c>
      <c r="F99" s="566"/>
      <c r="G99" s="566" t="s">
        <v>776</v>
      </c>
      <c r="H99" s="566"/>
      <c r="I99" s="566" t="s">
        <v>777</v>
      </c>
      <c r="J99" s="566"/>
      <c r="K99" s="271" t="s">
        <v>778</v>
      </c>
    </row>
    <row r="100" spans="1:11" x14ac:dyDescent="0.2">
      <c r="A100" s="119" t="s">
        <v>1029</v>
      </c>
      <c r="B100" s="119" t="s">
        <v>1030</v>
      </c>
      <c r="C100" s="120">
        <v>0</v>
      </c>
      <c r="D100" s="120">
        <v>150017.1</v>
      </c>
      <c r="E100" s="120">
        <v>1797752.29</v>
      </c>
      <c r="F100" s="120">
        <v>1825589.71</v>
      </c>
      <c r="G100" s="120">
        <v>1797752.29</v>
      </c>
      <c r="H100" s="120">
        <v>1975606.81</v>
      </c>
      <c r="I100" s="120">
        <v>0</v>
      </c>
      <c r="J100" s="120">
        <v>177854.52</v>
      </c>
      <c r="K100" s="120">
        <v>-177854.52</v>
      </c>
    </row>
    <row r="101" spans="1:11" x14ac:dyDescent="0.2">
      <c r="A101" s="119" t="s">
        <v>1031</v>
      </c>
      <c r="B101" s="119" t="s">
        <v>1032</v>
      </c>
      <c r="C101" s="120">
        <v>0</v>
      </c>
      <c r="D101" s="120">
        <v>20840.57</v>
      </c>
      <c r="E101" s="120">
        <v>20840.57</v>
      </c>
      <c r="F101" s="120">
        <v>0</v>
      </c>
      <c r="G101" s="120">
        <v>20840.57</v>
      </c>
      <c r="H101" s="120">
        <v>20840.57</v>
      </c>
      <c r="I101" s="120">
        <v>0</v>
      </c>
      <c r="J101" s="120">
        <v>0</v>
      </c>
      <c r="K101" s="120">
        <v>0</v>
      </c>
    </row>
    <row r="102" spans="1:11" x14ac:dyDescent="0.2">
      <c r="A102" s="119" t="s">
        <v>1033</v>
      </c>
      <c r="B102" s="119" t="s">
        <v>809</v>
      </c>
      <c r="C102" s="120">
        <v>0</v>
      </c>
      <c r="D102" s="120">
        <v>32553.119999999999</v>
      </c>
      <c r="E102" s="120">
        <v>473493.09</v>
      </c>
      <c r="F102" s="120">
        <v>479911.85</v>
      </c>
      <c r="G102" s="120">
        <v>473493.09</v>
      </c>
      <c r="H102" s="120">
        <v>512464.97</v>
      </c>
      <c r="I102" s="120">
        <v>0</v>
      </c>
      <c r="J102" s="120">
        <v>38971.879999999997</v>
      </c>
      <c r="K102" s="120">
        <v>-38971.879999999997</v>
      </c>
    </row>
    <row r="103" spans="1:11" x14ac:dyDescent="0.2">
      <c r="A103" s="119" t="s">
        <v>1034</v>
      </c>
      <c r="B103" s="119" t="s">
        <v>1035</v>
      </c>
      <c r="C103" s="120">
        <v>0</v>
      </c>
      <c r="D103" s="120">
        <v>42114.05</v>
      </c>
      <c r="E103" s="120">
        <v>420274.1</v>
      </c>
      <c r="F103" s="120">
        <v>419215.41</v>
      </c>
      <c r="G103" s="120">
        <v>420274.1</v>
      </c>
      <c r="H103" s="120">
        <v>461329.46</v>
      </c>
      <c r="I103" s="120">
        <v>0</v>
      </c>
      <c r="J103" s="120">
        <v>41055.360000000001</v>
      </c>
      <c r="K103" s="120">
        <v>-41055.360000000001</v>
      </c>
    </row>
    <row r="104" spans="1:11" x14ac:dyDescent="0.2">
      <c r="A104" s="119" t="s">
        <v>1036</v>
      </c>
      <c r="B104" s="119" t="s">
        <v>1037</v>
      </c>
      <c r="C104" s="120">
        <v>0</v>
      </c>
      <c r="D104" s="120">
        <v>11578.57</v>
      </c>
      <c r="E104" s="120">
        <v>119013.51</v>
      </c>
      <c r="F104" s="120">
        <v>120495.41</v>
      </c>
      <c r="G104" s="120">
        <v>119013.51</v>
      </c>
      <c r="H104" s="120">
        <v>132073.98000000001</v>
      </c>
      <c r="I104" s="120">
        <v>0</v>
      </c>
      <c r="J104" s="120">
        <v>13060.47</v>
      </c>
      <c r="K104" s="120">
        <v>-13060.47</v>
      </c>
    </row>
    <row r="105" spans="1:11" x14ac:dyDescent="0.2">
      <c r="A105" s="119" t="s">
        <v>1038</v>
      </c>
      <c r="B105" s="119" t="s">
        <v>1039</v>
      </c>
      <c r="C105" s="120">
        <v>0</v>
      </c>
      <c r="D105" s="120">
        <v>701.16</v>
      </c>
      <c r="E105" s="120">
        <v>7106.21</v>
      </c>
      <c r="F105" s="120">
        <v>7222.95</v>
      </c>
      <c r="G105" s="120">
        <v>7106.21</v>
      </c>
      <c r="H105" s="120">
        <v>7924.11</v>
      </c>
      <c r="I105" s="120">
        <v>0</v>
      </c>
      <c r="J105" s="120">
        <v>817.9</v>
      </c>
      <c r="K105" s="120">
        <v>-817.9</v>
      </c>
    </row>
    <row r="106" spans="1:11" x14ac:dyDescent="0.2">
      <c r="A106" s="119" t="s">
        <v>1040</v>
      </c>
      <c r="B106" s="119" t="s">
        <v>1041</v>
      </c>
      <c r="C106" s="120">
        <v>0</v>
      </c>
      <c r="D106" s="120">
        <v>39606.78</v>
      </c>
      <c r="E106" s="120">
        <v>434878.21</v>
      </c>
      <c r="F106" s="120">
        <v>435578.58</v>
      </c>
      <c r="G106" s="120">
        <v>434878.21</v>
      </c>
      <c r="H106" s="120">
        <v>475185.36</v>
      </c>
      <c r="I106" s="120">
        <v>0</v>
      </c>
      <c r="J106" s="120">
        <v>40307.15</v>
      </c>
      <c r="K106" s="120">
        <v>-40307.15</v>
      </c>
    </row>
    <row r="107" spans="1:11" x14ac:dyDescent="0.2">
      <c r="A107" s="119" t="s">
        <v>1042</v>
      </c>
      <c r="B107" s="119" t="s">
        <v>1043</v>
      </c>
      <c r="C107" s="120">
        <v>0</v>
      </c>
      <c r="D107" s="120">
        <v>5014.6400000000003</v>
      </c>
      <c r="E107" s="120">
        <v>5014.6400000000003</v>
      </c>
      <c r="F107" s="120">
        <v>0</v>
      </c>
      <c r="G107" s="120">
        <v>5014.6400000000003</v>
      </c>
      <c r="H107" s="120">
        <v>5014.6400000000003</v>
      </c>
      <c r="I107" s="120">
        <v>0</v>
      </c>
      <c r="J107" s="120">
        <v>0</v>
      </c>
      <c r="K107" s="120">
        <v>0</v>
      </c>
    </row>
    <row r="108" spans="1:11" x14ac:dyDescent="0.2">
      <c r="A108" s="119" t="s">
        <v>1044</v>
      </c>
      <c r="B108" s="119" t="s">
        <v>369</v>
      </c>
      <c r="C108" s="120">
        <v>0</v>
      </c>
      <c r="D108" s="120">
        <v>1474.88</v>
      </c>
      <c r="E108" s="120">
        <v>1506.64</v>
      </c>
      <c r="F108" s="120">
        <v>31.76</v>
      </c>
      <c r="G108" s="120">
        <v>1506.64</v>
      </c>
      <c r="H108" s="120">
        <v>1506.64</v>
      </c>
      <c r="I108" s="120">
        <v>0</v>
      </c>
      <c r="J108" s="120">
        <v>0</v>
      </c>
      <c r="K108" s="120">
        <v>0</v>
      </c>
    </row>
    <row r="109" spans="1:11" x14ac:dyDescent="0.2">
      <c r="A109" s="119" t="s">
        <v>1045</v>
      </c>
      <c r="B109" s="119" t="s">
        <v>1046</v>
      </c>
      <c r="C109" s="120">
        <v>0</v>
      </c>
      <c r="D109" s="120">
        <v>915.54</v>
      </c>
      <c r="E109" s="120">
        <v>6945.95</v>
      </c>
      <c r="F109" s="120">
        <v>6030.41</v>
      </c>
      <c r="G109" s="120">
        <v>6945.95</v>
      </c>
      <c r="H109" s="120">
        <v>6945.95</v>
      </c>
      <c r="I109" s="120">
        <v>0</v>
      </c>
      <c r="J109" s="120">
        <v>0</v>
      </c>
      <c r="K109" s="120">
        <v>0</v>
      </c>
    </row>
    <row r="110" spans="1:11" x14ac:dyDescent="0.2">
      <c r="A110" s="119" t="s">
        <v>1047</v>
      </c>
      <c r="B110" s="119" t="s">
        <v>1048</v>
      </c>
      <c r="C110" s="120">
        <v>0</v>
      </c>
      <c r="D110" s="120">
        <v>14381.44</v>
      </c>
      <c r="E110" s="120">
        <v>80704.800000000003</v>
      </c>
      <c r="F110" s="120">
        <v>76239.289999999994</v>
      </c>
      <c r="G110" s="120">
        <v>80704.800000000003</v>
      </c>
      <c r="H110" s="120">
        <v>90620.73</v>
      </c>
      <c r="I110" s="120">
        <v>0</v>
      </c>
      <c r="J110" s="120">
        <v>9915.93</v>
      </c>
      <c r="K110" s="120">
        <v>-9915.93</v>
      </c>
    </row>
    <row r="111" spans="1:11" x14ac:dyDescent="0.2">
      <c r="A111" s="119" t="s">
        <v>1049</v>
      </c>
      <c r="B111" s="119" t="s">
        <v>1050</v>
      </c>
      <c r="C111" s="120">
        <v>0</v>
      </c>
      <c r="D111" s="120">
        <v>5892</v>
      </c>
      <c r="E111" s="120">
        <v>38964</v>
      </c>
      <c r="F111" s="120">
        <v>38204</v>
      </c>
      <c r="G111" s="120">
        <v>38964</v>
      </c>
      <c r="H111" s="120">
        <v>44096</v>
      </c>
      <c r="I111" s="120">
        <v>0</v>
      </c>
      <c r="J111" s="120">
        <v>5132</v>
      </c>
      <c r="K111" s="120">
        <v>-5132</v>
      </c>
    </row>
    <row r="112" spans="1:11" x14ac:dyDescent="0.2">
      <c r="A112" s="119" t="s">
        <v>1051</v>
      </c>
      <c r="B112" s="119" t="s">
        <v>1052</v>
      </c>
      <c r="C112" s="120">
        <v>0</v>
      </c>
      <c r="D112" s="120">
        <v>0</v>
      </c>
      <c r="E112" s="120">
        <v>11250</v>
      </c>
      <c r="F112" s="120">
        <v>11250</v>
      </c>
      <c r="G112" s="120">
        <v>11250</v>
      </c>
      <c r="H112" s="120">
        <v>11250</v>
      </c>
      <c r="I112" s="120">
        <v>0</v>
      </c>
      <c r="J112" s="120">
        <v>0</v>
      </c>
      <c r="K112" s="120">
        <v>0</v>
      </c>
    </row>
    <row r="113" spans="1:11" x14ac:dyDescent="0.2">
      <c r="A113" s="119" t="s">
        <v>1053</v>
      </c>
      <c r="B113" s="119" t="s">
        <v>1054</v>
      </c>
      <c r="C113" s="120">
        <v>0</v>
      </c>
      <c r="D113" s="120">
        <v>0</v>
      </c>
      <c r="E113" s="120">
        <v>1309.93</v>
      </c>
      <c r="F113" s="120">
        <v>1307.9000000000001</v>
      </c>
      <c r="G113" s="120">
        <v>1309.93</v>
      </c>
      <c r="H113" s="120">
        <v>1307.9000000000001</v>
      </c>
      <c r="I113" s="120">
        <v>2.0299999999999998</v>
      </c>
      <c r="J113" s="120">
        <v>0</v>
      </c>
      <c r="K113" s="120">
        <v>2.0299999999999998</v>
      </c>
    </row>
    <row r="114" spans="1:11" x14ac:dyDescent="0.2">
      <c r="A114" s="119" t="s">
        <v>1055</v>
      </c>
      <c r="B114" s="119" t="s">
        <v>1056</v>
      </c>
      <c r="C114" s="120">
        <v>0</v>
      </c>
      <c r="D114" s="120">
        <v>0</v>
      </c>
      <c r="E114" s="120">
        <v>436.65</v>
      </c>
      <c r="F114" s="120">
        <v>435.97</v>
      </c>
      <c r="G114" s="120">
        <v>436.65</v>
      </c>
      <c r="H114" s="120">
        <v>435.97</v>
      </c>
      <c r="I114" s="120">
        <v>0.68</v>
      </c>
      <c r="J114" s="120">
        <v>0</v>
      </c>
      <c r="K114" s="120">
        <v>0.68</v>
      </c>
    </row>
    <row r="115" spans="1:11" x14ac:dyDescent="0.2">
      <c r="A115" s="119" t="s">
        <v>1057</v>
      </c>
      <c r="B115" s="119" t="s">
        <v>1058</v>
      </c>
      <c r="C115" s="120">
        <v>0</v>
      </c>
      <c r="D115" s="120">
        <v>0</v>
      </c>
      <c r="E115" s="120">
        <v>4451.6499999999996</v>
      </c>
      <c r="F115" s="120">
        <v>4444.75</v>
      </c>
      <c r="G115" s="120">
        <v>4451.6499999999996</v>
      </c>
      <c r="H115" s="120">
        <v>4444.75</v>
      </c>
      <c r="I115" s="120">
        <v>6.9</v>
      </c>
      <c r="J115" s="120">
        <v>0</v>
      </c>
      <c r="K115" s="120">
        <v>6.9</v>
      </c>
    </row>
    <row r="116" spans="1:11" x14ac:dyDescent="0.2">
      <c r="A116" s="119" t="s">
        <v>1059</v>
      </c>
      <c r="B116" s="119" t="s">
        <v>1060</v>
      </c>
      <c r="C116" s="120">
        <v>0</v>
      </c>
      <c r="D116" s="120">
        <v>0</v>
      </c>
      <c r="E116" s="120">
        <v>1309.93</v>
      </c>
      <c r="F116" s="120">
        <v>1307.9000000000001</v>
      </c>
      <c r="G116" s="120">
        <v>1309.93</v>
      </c>
      <c r="H116" s="120">
        <v>1307.9000000000001</v>
      </c>
      <c r="I116" s="120">
        <v>2.0299999999999998</v>
      </c>
      <c r="J116" s="120">
        <v>0</v>
      </c>
      <c r="K116" s="120">
        <v>2.0299999999999998</v>
      </c>
    </row>
    <row r="117" spans="1:11" x14ac:dyDescent="0.2">
      <c r="A117" s="119" t="s">
        <v>1061</v>
      </c>
      <c r="B117" s="119" t="s">
        <v>1062</v>
      </c>
      <c r="C117" s="120">
        <v>0</v>
      </c>
      <c r="D117" s="120">
        <v>261297.72</v>
      </c>
      <c r="E117" s="120">
        <v>1396690.28</v>
      </c>
      <c r="F117" s="120">
        <v>1315927.6000000001</v>
      </c>
      <c r="G117" s="120">
        <v>1396690.28</v>
      </c>
      <c r="H117" s="120">
        <v>1577225.32</v>
      </c>
      <c r="I117" s="120">
        <v>0</v>
      </c>
      <c r="J117" s="120">
        <v>180535.04000000001</v>
      </c>
      <c r="K117" s="120">
        <v>-180535.04000000001</v>
      </c>
    </row>
    <row r="118" spans="1:11" x14ac:dyDescent="0.2">
      <c r="A118" s="119" t="s">
        <v>1063</v>
      </c>
      <c r="B118" s="119" t="s">
        <v>1064</v>
      </c>
      <c r="C118" s="120">
        <v>0</v>
      </c>
      <c r="D118" s="120">
        <v>0</v>
      </c>
      <c r="E118" s="120">
        <v>79359.149999999994</v>
      </c>
      <c r="F118" s="120">
        <v>137100.82</v>
      </c>
      <c r="G118" s="120">
        <v>79359.149999999994</v>
      </c>
      <c r="H118" s="120">
        <v>137100.82</v>
      </c>
      <c r="I118" s="120">
        <v>0</v>
      </c>
      <c r="J118" s="120">
        <v>57741.67</v>
      </c>
      <c r="K118" s="120">
        <v>-57741.67</v>
      </c>
    </row>
    <row r="119" spans="1:11" x14ac:dyDescent="0.2">
      <c r="A119" s="119" t="s">
        <v>1065</v>
      </c>
      <c r="B119" s="119" t="s">
        <v>1066</v>
      </c>
      <c r="C119" s="120">
        <v>0</v>
      </c>
      <c r="D119" s="120">
        <v>78819.44</v>
      </c>
      <c r="E119" s="120">
        <v>0</v>
      </c>
      <c r="F119" s="120">
        <v>0</v>
      </c>
      <c r="G119" s="120">
        <v>0</v>
      </c>
      <c r="H119" s="120">
        <v>78819.44</v>
      </c>
      <c r="I119" s="120">
        <v>0</v>
      </c>
      <c r="J119" s="120">
        <v>78819.44</v>
      </c>
      <c r="K119" s="120">
        <v>-78819.44</v>
      </c>
    </row>
    <row r="120" spans="1:11" x14ac:dyDescent="0.2">
      <c r="A120" s="119" t="s">
        <v>1067</v>
      </c>
      <c r="B120" s="119" t="s">
        <v>1068</v>
      </c>
      <c r="C120" s="120">
        <v>0</v>
      </c>
      <c r="D120" s="120">
        <v>418021.2</v>
      </c>
      <c r="E120" s="120">
        <v>0</v>
      </c>
      <c r="F120" s="120">
        <v>0</v>
      </c>
      <c r="G120" s="120">
        <v>0</v>
      </c>
      <c r="H120" s="120">
        <v>418021.2</v>
      </c>
      <c r="I120" s="120">
        <v>0</v>
      </c>
      <c r="J120" s="120">
        <v>418021.2</v>
      </c>
      <c r="K120" s="120">
        <v>-418021.2</v>
      </c>
    </row>
    <row r="121" spans="1:11" x14ac:dyDescent="0.2">
      <c r="A121" s="119" t="s">
        <v>1069</v>
      </c>
      <c r="B121" s="119" t="s">
        <v>1070</v>
      </c>
      <c r="C121" s="120">
        <v>0</v>
      </c>
      <c r="D121" s="120">
        <v>2230981.85</v>
      </c>
      <c r="E121" s="120">
        <v>808186.12</v>
      </c>
      <c r="F121" s="120">
        <v>0</v>
      </c>
      <c r="G121" s="120">
        <v>808186.12</v>
      </c>
      <c r="H121" s="120">
        <v>2230981.85</v>
      </c>
      <c r="I121" s="120">
        <v>0</v>
      </c>
      <c r="J121" s="120">
        <v>1422795.73</v>
      </c>
      <c r="K121" s="120">
        <v>-1422795.73</v>
      </c>
    </row>
    <row r="122" spans="1:11" x14ac:dyDescent="0.2">
      <c r="A122" s="119" t="s">
        <v>1071</v>
      </c>
      <c r="B122" s="119" t="s">
        <v>1072</v>
      </c>
      <c r="C122" s="120">
        <v>0</v>
      </c>
      <c r="D122" s="120">
        <v>196.54</v>
      </c>
      <c r="E122" s="120">
        <v>0</v>
      </c>
      <c r="F122" s="120">
        <v>0</v>
      </c>
      <c r="G122" s="120">
        <v>0</v>
      </c>
      <c r="H122" s="120">
        <v>196.54</v>
      </c>
      <c r="I122" s="120">
        <v>0</v>
      </c>
      <c r="J122" s="120">
        <v>196.54</v>
      </c>
      <c r="K122" s="120">
        <v>-196.54</v>
      </c>
    </row>
    <row r="123" spans="1:11" x14ac:dyDescent="0.2">
      <c r="A123" s="119" t="s">
        <v>1073</v>
      </c>
      <c r="B123" s="119" t="s">
        <v>1074</v>
      </c>
      <c r="C123" s="120">
        <v>0</v>
      </c>
      <c r="D123" s="120">
        <v>787423.5</v>
      </c>
      <c r="E123" s="120">
        <v>890641.36</v>
      </c>
      <c r="F123" s="120">
        <v>103801.5</v>
      </c>
      <c r="G123" s="120">
        <v>890641.36</v>
      </c>
      <c r="H123" s="120">
        <v>891225</v>
      </c>
      <c r="I123" s="120">
        <v>0</v>
      </c>
      <c r="J123" s="120">
        <v>583.64</v>
      </c>
      <c r="K123" s="120">
        <v>-583.64</v>
      </c>
    </row>
    <row r="124" spans="1:11" x14ac:dyDescent="0.2">
      <c r="A124" s="119" t="s">
        <v>1075</v>
      </c>
      <c r="B124" s="119" t="s">
        <v>1076</v>
      </c>
      <c r="C124" s="120">
        <v>0</v>
      </c>
      <c r="D124" s="120">
        <v>32624.63</v>
      </c>
      <c r="E124" s="120">
        <v>93178.25</v>
      </c>
      <c r="F124" s="120">
        <v>60553.62</v>
      </c>
      <c r="G124" s="120">
        <v>93178.25</v>
      </c>
      <c r="H124" s="120">
        <v>93178.25</v>
      </c>
      <c r="I124" s="120">
        <v>0</v>
      </c>
      <c r="J124" s="120">
        <v>0</v>
      </c>
      <c r="K124" s="120">
        <v>0</v>
      </c>
    </row>
    <row r="125" spans="1:11" x14ac:dyDescent="0.2">
      <c r="A125" s="119" t="s">
        <v>1077</v>
      </c>
      <c r="B125" s="119" t="s">
        <v>1078</v>
      </c>
      <c r="C125" s="120">
        <v>0</v>
      </c>
      <c r="D125" s="120">
        <v>3350.53</v>
      </c>
      <c r="E125" s="120">
        <v>229999.45</v>
      </c>
      <c r="F125" s="120">
        <v>1108520.6599999999</v>
      </c>
      <c r="G125" s="120">
        <v>229999.45</v>
      </c>
      <c r="H125" s="120">
        <v>1111871.19</v>
      </c>
      <c r="I125" s="120">
        <v>0</v>
      </c>
      <c r="J125" s="120">
        <v>881871.74</v>
      </c>
      <c r="K125" s="120">
        <v>-881871.74</v>
      </c>
    </row>
    <row r="126" spans="1:11" x14ac:dyDescent="0.2">
      <c r="A126" s="119" t="s">
        <v>1079</v>
      </c>
      <c r="B126" s="119" t="s">
        <v>1080</v>
      </c>
      <c r="C126" s="120">
        <v>0</v>
      </c>
      <c r="D126" s="120">
        <v>6388.66</v>
      </c>
      <c r="E126" s="120">
        <v>4000</v>
      </c>
      <c r="F126" s="120">
        <v>375335.57</v>
      </c>
      <c r="G126" s="120">
        <v>4000</v>
      </c>
      <c r="H126" s="120">
        <v>381724.23</v>
      </c>
      <c r="I126" s="120">
        <v>0</v>
      </c>
      <c r="J126" s="120">
        <v>377724.23</v>
      </c>
      <c r="K126" s="120">
        <v>-377724.23</v>
      </c>
    </row>
    <row r="127" spans="1:11" x14ac:dyDescent="0.2">
      <c r="A127" s="119" t="s">
        <v>1081</v>
      </c>
      <c r="B127" s="119" t="s">
        <v>1082</v>
      </c>
      <c r="C127" s="120">
        <v>0</v>
      </c>
      <c r="D127" s="120">
        <v>3096.77</v>
      </c>
      <c r="E127" s="120">
        <v>1301791.26</v>
      </c>
      <c r="F127" s="120">
        <v>830506.09</v>
      </c>
      <c r="G127" s="120">
        <v>1301791.26</v>
      </c>
      <c r="H127" s="120">
        <v>833602.86</v>
      </c>
      <c r="I127" s="120">
        <v>468188.4</v>
      </c>
      <c r="J127" s="120">
        <v>0</v>
      </c>
      <c r="K127" s="120">
        <v>468188.4</v>
      </c>
    </row>
    <row r="128" spans="1:11" x14ac:dyDescent="0.2">
      <c r="A128" s="119" t="s">
        <v>1083</v>
      </c>
      <c r="B128" s="119" t="s">
        <v>1084</v>
      </c>
      <c r="C128" s="120">
        <v>0</v>
      </c>
      <c r="D128" s="120">
        <v>2222.85</v>
      </c>
      <c r="E128" s="120">
        <v>2548.06</v>
      </c>
      <c r="F128" s="120">
        <v>32696.3</v>
      </c>
      <c r="G128" s="120">
        <v>2548.06</v>
      </c>
      <c r="H128" s="120">
        <v>34919.15</v>
      </c>
      <c r="I128" s="120">
        <v>0</v>
      </c>
      <c r="J128" s="120">
        <v>32371.09</v>
      </c>
      <c r="K128" s="120">
        <v>-32371.09</v>
      </c>
    </row>
    <row r="129" spans="1:11" x14ac:dyDescent="0.2">
      <c r="A129" s="119" t="s">
        <v>1085</v>
      </c>
      <c r="B129" s="119" t="s">
        <v>1086</v>
      </c>
      <c r="C129" s="120">
        <v>0</v>
      </c>
      <c r="D129" s="120">
        <v>687710.04</v>
      </c>
      <c r="E129" s="120">
        <v>0</v>
      </c>
      <c r="F129" s="120">
        <v>0</v>
      </c>
      <c r="G129" s="120">
        <v>0</v>
      </c>
      <c r="H129" s="120">
        <v>687710.04</v>
      </c>
      <c r="I129" s="120">
        <v>0</v>
      </c>
      <c r="J129" s="120">
        <v>687710.04</v>
      </c>
      <c r="K129" s="120">
        <v>-687710.04</v>
      </c>
    </row>
    <row r="130" spans="1:11" x14ac:dyDescent="0.2">
      <c r="A130" s="119" t="s">
        <v>1087</v>
      </c>
      <c r="B130" s="119" t="s">
        <v>1088</v>
      </c>
      <c r="C130" s="120">
        <v>0</v>
      </c>
      <c r="D130" s="120">
        <v>0</v>
      </c>
      <c r="E130" s="120">
        <v>2799.05</v>
      </c>
      <c r="F130" s="120">
        <v>0</v>
      </c>
      <c r="G130" s="120">
        <v>2799.05</v>
      </c>
      <c r="H130" s="120">
        <v>0</v>
      </c>
      <c r="I130" s="120">
        <v>2799.05</v>
      </c>
      <c r="J130" s="120">
        <v>0</v>
      </c>
      <c r="K130" s="120">
        <v>2799.05</v>
      </c>
    </row>
    <row r="131" spans="1:11" x14ac:dyDescent="0.2">
      <c r="A131" s="119" t="s">
        <v>1089</v>
      </c>
      <c r="B131" s="119" t="s">
        <v>1090</v>
      </c>
      <c r="C131" s="120">
        <v>0</v>
      </c>
      <c r="D131" s="120">
        <v>6276.61</v>
      </c>
      <c r="E131" s="120">
        <v>5389.5</v>
      </c>
      <c r="F131" s="120">
        <v>11736.72</v>
      </c>
      <c r="G131" s="120">
        <v>5389.5</v>
      </c>
      <c r="H131" s="120">
        <v>18013.330000000002</v>
      </c>
      <c r="I131" s="120">
        <v>0</v>
      </c>
      <c r="J131" s="120">
        <v>12623.83</v>
      </c>
      <c r="K131" s="120">
        <v>-12623.83</v>
      </c>
    </row>
    <row r="132" spans="1:11" x14ac:dyDescent="0.2">
      <c r="A132" s="119" t="s">
        <v>1091</v>
      </c>
      <c r="B132" s="119" t="s">
        <v>1092</v>
      </c>
      <c r="C132" s="120">
        <v>0</v>
      </c>
      <c r="D132" s="120">
        <v>7703.44</v>
      </c>
      <c r="E132" s="120">
        <v>0</v>
      </c>
      <c r="F132" s="120">
        <v>51875.26</v>
      </c>
      <c r="G132" s="120">
        <v>0</v>
      </c>
      <c r="H132" s="120">
        <v>59578.7</v>
      </c>
      <c r="I132" s="120">
        <v>0</v>
      </c>
      <c r="J132" s="120">
        <v>59578.7</v>
      </c>
      <c r="K132" s="120">
        <v>-59578.7</v>
      </c>
    </row>
    <row r="133" spans="1:11" x14ac:dyDescent="0.2">
      <c r="A133" s="119" t="s">
        <v>1093</v>
      </c>
      <c r="B133" s="119" t="s">
        <v>1094</v>
      </c>
      <c r="C133" s="120">
        <v>0</v>
      </c>
      <c r="D133" s="120">
        <v>9858.75</v>
      </c>
      <c r="E133" s="120">
        <v>14832.15</v>
      </c>
      <c r="F133" s="120">
        <v>215759.48</v>
      </c>
      <c r="G133" s="120">
        <v>14832.15</v>
      </c>
      <c r="H133" s="120">
        <v>225618.23</v>
      </c>
      <c r="I133" s="120">
        <v>0</v>
      </c>
      <c r="J133" s="120">
        <v>210786.08</v>
      </c>
      <c r="K133" s="120">
        <v>-210786.08</v>
      </c>
    </row>
    <row r="134" spans="1:11" x14ac:dyDescent="0.2">
      <c r="A134" s="119" t="s">
        <v>1095</v>
      </c>
      <c r="B134" s="119" t="s">
        <v>1096</v>
      </c>
      <c r="C134" s="120">
        <v>0</v>
      </c>
      <c r="D134" s="120">
        <v>0</v>
      </c>
      <c r="E134" s="120">
        <v>7970.8</v>
      </c>
      <c r="F134" s="120">
        <v>868768.65</v>
      </c>
      <c r="G134" s="120">
        <v>7970.8</v>
      </c>
      <c r="H134" s="120">
        <v>868768.65</v>
      </c>
      <c r="I134" s="120">
        <v>0</v>
      </c>
      <c r="J134" s="120">
        <v>860797.85</v>
      </c>
      <c r="K134" s="120">
        <v>-860797.85</v>
      </c>
    </row>
    <row r="135" spans="1:11" x14ac:dyDescent="0.2">
      <c r="A135" s="119" t="s">
        <v>1097</v>
      </c>
      <c r="B135" s="119" t="s">
        <v>1098</v>
      </c>
      <c r="C135" s="120">
        <v>0</v>
      </c>
      <c r="D135" s="120">
        <v>5000</v>
      </c>
      <c r="E135" s="120">
        <v>0</v>
      </c>
      <c r="F135" s="120">
        <v>0</v>
      </c>
      <c r="G135" s="120">
        <v>0</v>
      </c>
      <c r="H135" s="120">
        <v>5000</v>
      </c>
      <c r="I135" s="120">
        <v>0</v>
      </c>
      <c r="J135" s="120">
        <v>5000</v>
      </c>
      <c r="K135" s="120">
        <v>-5000</v>
      </c>
    </row>
    <row r="136" spans="1:11" x14ac:dyDescent="0.2">
      <c r="A136" s="119" t="s">
        <v>1099</v>
      </c>
      <c r="B136" s="119" t="s">
        <v>1100</v>
      </c>
      <c r="C136" s="120">
        <v>0</v>
      </c>
      <c r="D136" s="120">
        <v>15394845.869999999</v>
      </c>
      <c r="E136" s="120">
        <v>0</v>
      </c>
      <c r="F136" s="120">
        <v>-759989.94</v>
      </c>
      <c r="G136" s="120">
        <v>0</v>
      </c>
      <c r="H136" s="120">
        <v>14634855.93</v>
      </c>
      <c r="I136" s="120">
        <v>0</v>
      </c>
      <c r="J136" s="120">
        <v>14634855.93</v>
      </c>
      <c r="K136" s="120">
        <v>-14634855.93</v>
      </c>
    </row>
    <row r="137" spans="1:11" ht="14.25" x14ac:dyDescent="0.2">
      <c r="A137" s="567" t="s">
        <v>1101</v>
      </c>
      <c r="B137" s="567"/>
      <c r="C137" s="121">
        <v>0</v>
      </c>
      <c r="D137" s="121">
        <v>20260908.25</v>
      </c>
      <c r="E137" s="121">
        <v>8262637.5999999996</v>
      </c>
      <c r="F137" s="121">
        <v>7779858.2199999997</v>
      </c>
      <c r="G137" s="121">
        <v>8262637.5999999996</v>
      </c>
      <c r="H137" s="121">
        <v>28040766.469999999</v>
      </c>
      <c r="I137" s="121">
        <v>470999.09</v>
      </c>
      <c r="J137" s="121">
        <v>20249127.960000001</v>
      </c>
      <c r="K137" s="121">
        <v>-19778128.870000001</v>
      </c>
    </row>
    <row r="138" spans="1:11" x14ac:dyDescent="0.2">
      <c r="A138" s="563"/>
      <c r="B138" s="563"/>
      <c r="C138" s="563"/>
      <c r="D138" s="563"/>
      <c r="E138" s="563"/>
      <c r="F138" s="563"/>
      <c r="G138" s="563"/>
      <c r="H138" s="563"/>
      <c r="I138" s="563"/>
      <c r="J138" s="563"/>
      <c r="K138" s="563"/>
    </row>
    <row r="139" spans="1:11" x14ac:dyDescent="0.2">
      <c r="A139" s="565" t="s">
        <v>771</v>
      </c>
      <c r="B139" s="565"/>
      <c r="C139" s="565"/>
      <c r="D139" s="565"/>
      <c r="E139" s="565"/>
      <c r="F139" s="565"/>
      <c r="G139" s="565"/>
      <c r="H139" s="565"/>
      <c r="I139" s="565"/>
      <c r="J139" s="565"/>
      <c r="K139" s="565"/>
    </row>
    <row r="140" spans="1:11" ht="12.75" customHeight="1" x14ac:dyDescent="0.2">
      <c r="A140" s="271" t="s">
        <v>772</v>
      </c>
      <c r="B140" s="271" t="s">
        <v>773</v>
      </c>
      <c r="C140" s="566" t="s">
        <v>774</v>
      </c>
      <c r="D140" s="566"/>
      <c r="E140" s="566" t="s">
        <v>775</v>
      </c>
      <c r="F140" s="566"/>
      <c r="G140" s="566" t="s">
        <v>776</v>
      </c>
      <c r="H140" s="566"/>
      <c r="I140" s="566" t="s">
        <v>777</v>
      </c>
      <c r="J140" s="566"/>
      <c r="K140" s="271" t="s">
        <v>778</v>
      </c>
    </row>
    <row r="141" spans="1:11" x14ac:dyDescent="0.2">
      <c r="A141" s="119" t="s">
        <v>852</v>
      </c>
      <c r="B141" s="119" t="s">
        <v>853</v>
      </c>
      <c r="C141" s="120">
        <v>0</v>
      </c>
      <c r="D141" s="120">
        <v>0</v>
      </c>
      <c r="E141" s="120">
        <v>0</v>
      </c>
      <c r="F141" s="120">
        <v>344514.47</v>
      </c>
      <c r="G141" s="120">
        <v>0</v>
      </c>
      <c r="H141" s="120">
        <v>344514.47</v>
      </c>
      <c r="I141" s="120">
        <v>0</v>
      </c>
      <c r="J141" s="120">
        <v>344514.47</v>
      </c>
      <c r="K141" s="120">
        <v>-344514.47</v>
      </c>
    </row>
    <row r="142" spans="1:11" x14ac:dyDescent="0.2">
      <c r="A142" s="119" t="s">
        <v>779</v>
      </c>
      <c r="B142" s="119" t="s">
        <v>1200</v>
      </c>
      <c r="C142" s="120">
        <v>0</v>
      </c>
      <c r="D142" s="120">
        <v>0</v>
      </c>
      <c r="E142" s="120">
        <v>0</v>
      </c>
      <c r="F142" s="120">
        <v>351477398.31999999</v>
      </c>
      <c r="G142" s="120">
        <v>0</v>
      </c>
      <c r="H142" s="120">
        <v>351477398.31999999</v>
      </c>
      <c r="I142" s="120">
        <v>0</v>
      </c>
      <c r="J142" s="120">
        <v>351477398.31999999</v>
      </c>
      <c r="K142" s="120">
        <v>-351477398.31999999</v>
      </c>
    </row>
    <row r="143" spans="1:11" x14ac:dyDescent="0.2">
      <c r="A143" s="119" t="s">
        <v>843</v>
      </c>
      <c r="B143" s="119" t="s">
        <v>844</v>
      </c>
      <c r="C143" s="120">
        <v>0</v>
      </c>
      <c r="D143" s="120">
        <v>0</v>
      </c>
      <c r="E143" s="120">
        <v>0</v>
      </c>
      <c r="F143" s="120">
        <v>191028867.21000001</v>
      </c>
      <c r="G143" s="120">
        <v>0</v>
      </c>
      <c r="H143" s="120">
        <v>191028867.21000001</v>
      </c>
      <c r="I143" s="120">
        <v>0</v>
      </c>
      <c r="J143" s="120">
        <v>191028867.21000001</v>
      </c>
      <c r="K143" s="120">
        <v>-191028867.21000001</v>
      </c>
    </row>
    <row r="144" spans="1:11" x14ac:dyDescent="0.2">
      <c r="A144" s="119" t="s">
        <v>781</v>
      </c>
      <c r="B144" s="119" t="s">
        <v>782</v>
      </c>
      <c r="C144" s="120">
        <v>0</v>
      </c>
      <c r="D144" s="120">
        <v>0</v>
      </c>
      <c r="E144" s="120">
        <v>0</v>
      </c>
      <c r="F144" s="120">
        <v>3403388.92</v>
      </c>
      <c r="G144" s="120">
        <v>0</v>
      </c>
      <c r="H144" s="120">
        <v>3403388.92</v>
      </c>
      <c r="I144" s="120">
        <v>0</v>
      </c>
      <c r="J144" s="120">
        <v>3403388.92</v>
      </c>
      <c r="K144" s="120">
        <v>-3403388.92</v>
      </c>
    </row>
    <row r="145" spans="1:11" x14ac:dyDescent="0.2">
      <c r="A145" s="119" t="s">
        <v>783</v>
      </c>
      <c r="B145" s="119" t="s">
        <v>784</v>
      </c>
      <c r="C145" s="120">
        <v>0</v>
      </c>
      <c r="D145" s="120">
        <v>0</v>
      </c>
      <c r="E145" s="120">
        <v>0</v>
      </c>
      <c r="F145" s="120">
        <v>1926520.85</v>
      </c>
      <c r="G145" s="120">
        <v>0</v>
      </c>
      <c r="H145" s="120">
        <v>1926520.85</v>
      </c>
      <c r="I145" s="120">
        <v>0</v>
      </c>
      <c r="J145" s="120">
        <v>1926520.85</v>
      </c>
      <c r="K145" s="120">
        <v>-1926520.85</v>
      </c>
    </row>
    <row r="146" spans="1:11" x14ac:dyDescent="0.2">
      <c r="A146" s="119" t="s">
        <v>785</v>
      </c>
      <c r="B146" s="119" t="s">
        <v>786</v>
      </c>
      <c r="C146" s="120">
        <v>0</v>
      </c>
      <c r="D146" s="120">
        <v>0</v>
      </c>
      <c r="E146" s="120">
        <v>0</v>
      </c>
      <c r="F146" s="120">
        <v>6731.44</v>
      </c>
      <c r="G146" s="120">
        <v>0</v>
      </c>
      <c r="H146" s="120">
        <v>6731.44</v>
      </c>
      <c r="I146" s="120">
        <v>0</v>
      </c>
      <c r="J146" s="120">
        <v>6731.44</v>
      </c>
      <c r="K146" s="120">
        <v>-6731.44</v>
      </c>
    </row>
    <row r="147" spans="1:11" x14ac:dyDescent="0.2">
      <c r="A147" s="119" t="s">
        <v>858</v>
      </c>
      <c r="B147" s="119" t="s">
        <v>29</v>
      </c>
      <c r="C147" s="120">
        <v>0</v>
      </c>
      <c r="D147" s="120">
        <v>0</v>
      </c>
      <c r="E147" s="120">
        <v>0</v>
      </c>
      <c r="F147" s="120">
        <v>8.5399999999999991</v>
      </c>
      <c r="G147" s="120">
        <v>0</v>
      </c>
      <c r="H147" s="120">
        <v>8.5399999999999991</v>
      </c>
      <c r="I147" s="120">
        <v>0</v>
      </c>
      <c r="J147" s="120">
        <v>8.5399999999999991</v>
      </c>
      <c r="K147" s="120">
        <v>-8.5399999999999991</v>
      </c>
    </row>
    <row r="148" spans="1:11" x14ac:dyDescent="0.2">
      <c r="A148" s="119" t="s">
        <v>787</v>
      </c>
      <c r="B148" s="119" t="s">
        <v>788</v>
      </c>
      <c r="C148" s="120">
        <v>0</v>
      </c>
      <c r="D148" s="120">
        <v>0</v>
      </c>
      <c r="E148" s="120">
        <v>0</v>
      </c>
      <c r="F148" s="120">
        <v>1381198.5</v>
      </c>
      <c r="G148" s="120">
        <v>0</v>
      </c>
      <c r="H148" s="120">
        <v>1381198.5</v>
      </c>
      <c r="I148" s="120">
        <v>0</v>
      </c>
      <c r="J148" s="120">
        <v>1381198.5</v>
      </c>
      <c r="K148" s="120">
        <v>-1381198.5</v>
      </c>
    </row>
    <row r="149" spans="1:11" x14ac:dyDescent="0.2">
      <c r="A149" s="119" t="s">
        <v>789</v>
      </c>
      <c r="B149" s="119" t="s">
        <v>790</v>
      </c>
      <c r="C149" s="120">
        <v>0</v>
      </c>
      <c r="D149" s="120">
        <v>0</v>
      </c>
      <c r="E149" s="120">
        <v>0</v>
      </c>
      <c r="F149" s="120">
        <v>19500000</v>
      </c>
      <c r="G149" s="120">
        <v>0</v>
      </c>
      <c r="H149" s="120">
        <v>19500000</v>
      </c>
      <c r="I149" s="120">
        <v>0</v>
      </c>
      <c r="J149" s="120">
        <v>19500000</v>
      </c>
      <c r="K149" s="120">
        <v>-19500000</v>
      </c>
    </row>
    <row r="150" spans="1:11" x14ac:dyDescent="0.2">
      <c r="A150" s="119" t="s">
        <v>791</v>
      </c>
      <c r="B150" s="119" t="s">
        <v>792</v>
      </c>
      <c r="C150" s="120">
        <v>0</v>
      </c>
      <c r="D150" s="120">
        <v>0</v>
      </c>
      <c r="E150" s="120">
        <v>0</v>
      </c>
      <c r="F150" s="120">
        <v>26257794.420000002</v>
      </c>
      <c r="G150" s="120">
        <v>0</v>
      </c>
      <c r="H150" s="120">
        <v>26257794.420000002</v>
      </c>
      <c r="I150" s="120">
        <v>0</v>
      </c>
      <c r="J150" s="120">
        <v>26257794.420000002</v>
      </c>
      <c r="K150" s="120">
        <v>-26257794.420000002</v>
      </c>
    </row>
    <row r="151" spans="1:11" x14ac:dyDescent="0.2">
      <c r="A151" s="119" t="s">
        <v>793</v>
      </c>
      <c r="B151" s="119" t="s">
        <v>794</v>
      </c>
      <c r="C151" s="120">
        <v>0</v>
      </c>
      <c r="D151" s="120">
        <v>0</v>
      </c>
      <c r="E151" s="120">
        <v>0</v>
      </c>
      <c r="F151" s="120">
        <v>2850000</v>
      </c>
      <c r="G151" s="120">
        <v>0</v>
      </c>
      <c r="H151" s="120">
        <v>2850000</v>
      </c>
      <c r="I151" s="120">
        <v>0</v>
      </c>
      <c r="J151" s="120">
        <v>2850000</v>
      </c>
      <c r="K151" s="120">
        <v>-2850000</v>
      </c>
    </row>
    <row r="152" spans="1:11" x14ac:dyDescent="0.2">
      <c r="A152" s="119" t="s">
        <v>795</v>
      </c>
      <c r="B152" s="119" t="s">
        <v>796</v>
      </c>
      <c r="C152" s="120">
        <v>0</v>
      </c>
      <c r="D152" s="120">
        <v>0</v>
      </c>
      <c r="E152" s="120">
        <v>0</v>
      </c>
      <c r="F152" s="120">
        <v>9477964.4600000009</v>
      </c>
      <c r="G152" s="120">
        <v>0</v>
      </c>
      <c r="H152" s="120">
        <v>9477964.4600000009</v>
      </c>
      <c r="I152" s="120">
        <v>0</v>
      </c>
      <c r="J152" s="120">
        <v>9477964.4600000009</v>
      </c>
      <c r="K152" s="120">
        <v>-9477964.4600000009</v>
      </c>
    </row>
    <row r="153" spans="1:11" x14ac:dyDescent="0.2">
      <c r="A153" s="119" t="s">
        <v>797</v>
      </c>
      <c r="B153" s="119" t="s">
        <v>798</v>
      </c>
      <c r="C153" s="120">
        <v>0</v>
      </c>
      <c r="D153" s="120">
        <v>0</v>
      </c>
      <c r="E153" s="120">
        <v>0</v>
      </c>
      <c r="F153" s="120">
        <v>184938409.47</v>
      </c>
      <c r="G153" s="120">
        <v>0</v>
      </c>
      <c r="H153" s="120">
        <v>184938409.47</v>
      </c>
      <c r="I153" s="120">
        <v>0</v>
      </c>
      <c r="J153" s="120">
        <v>184938409.47</v>
      </c>
      <c r="K153" s="120">
        <v>-184938409.47</v>
      </c>
    </row>
    <row r="154" spans="1:11" x14ac:dyDescent="0.2">
      <c r="A154" s="119" t="s">
        <v>799</v>
      </c>
      <c r="B154" s="119" t="s">
        <v>800</v>
      </c>
      <c r="C154" s="120">
        <v>0</v>
      </c>
      <c r="D154" s="120">
        <v>0</v>
      </c>
      <c r="E154" s="120">
        <v>0</v>
      </c>
      <c r="F154" s="120">
        <v>2500</v>
      </c>
      <c r="G154" s="120">
        <v>0</v>
      </c>
      <c r="H154" s="120">
        <v>2500</v>
      </c>
      <c r="I154" s="120">
        <v>0</v>
      </c>
      <c r="J154" s="120">
        <v>2500</v>
      </c>
      <c r="K154" s="120">
        <v>-2500</v>
      </c>
    </row>
    <row r="155" spans="1:11" x14ac:dyDescent="0.2">
      <c r="A155" s="119" t="s">
        <v>801</v>
      </c>
      <c r="B155" s="119" t="s">
        <v>802</v>
      </c>
      <c r="C155" s="120">
        <v>0</v>
      </c>
      <c r="D155" s="120">
        <v>0</v>
      </c>
      <c r="E155" s="120">
        <v>0</v>
      </c>
      <c r="F155" s="120">
        <v>15939.02</v>
      </c>
      <c r="G155" s="120">
        <v>0</v>
      </c>
      <c r="H155" s="120">
        <v>15939.02</v>
      </c>
      <c r="I155" s="120">
        <v>0</v>
      </c>
      <c r="J155" s="120">
        <v>15939.02</v>
      </c>
      <c r="K155" s="120">
        <v>-15939.02</v>
      </c>
    </row>
    <row r="156" spans="1:11" x14ac:dyDescent="0.2">
      <c r="A156" s="119" t="s">
        <v>803</v>
      </c>
      <c r="B156" s="119" t="s">
        <v>804</v>
      </c>
      <c r="C156" s="120">
        <v>0</v>
      </c>
      <c r="D156" s="120">
        <v>0</v>
      </c>
      <c r="E156" s="120">
        <v>0</v>
      </c>
      <c r="F156" s="120">
        <v>759989.94</v>
      </c>
      <c r="G156" s="120">
        <v>0</v>
      </c>
      <c r="H156" s="120">
        <v>759989.94</v>
      </c>
      <c r="I156" s="120">
        <v>0</v>
      </c>
      <c r="J156" s="120">
        <v>759989.94</v>
      </c>
      <c r="K156" s="120">
        <v>-759989.94</v>
      </c>
    </row>
    <row r="157" spans="1:11" x14ac:dyDescent="0.2">
      <c r="A157" s="119" t="s">
        <v>805</v>
      </c>
      <c r="B157" s="119" t="s">
        <v>806</v>
      </c>
      <c r="C157" s="120">
        <v>0</v>
      </c>
      <c r="D157" s="120">
        <v>0</v>
      </c>
      <c r="E157" s="120">
        <v>0</v>
      </c>
      <c r="F157" s="120">
        <v>2226675.9700000002</v>
      </c>
      <c r="G157" s="120">
        <v>0</v>
      </c>
      <c r="H157" s="120">
        <v>2226675.9700000002</v>
      </c>
      <c r="I157" s="120">
        <v>0</v>
      </c>
      <c r="J157" s="120">
        <v>2226675.9700000002</v>
      </c>
      <c r="K157" s="120">
        <v>-2226675.9700000002</v>
      </c>
    </row>
    <row r="158" spans="1:11" ht="14.25" x14ac:dyDescent="0.2">
      <c r="A158" s="567" t="s">
        <v>845</v>
      </c>
      <c r="B158" s="567"/>
      <c r="C158" s="121">
        <v>0</v>
      </c>
      <c r="D158" s="121">
        <v>0</v>
      </c>
      <c r="E158" s="121">
        <v>0</v>
      </c>
      <c r="F158" s="121">
        <v>795597901.52999997</v>
      </c>
      <c r="G158" s="121">
        <v>0</v>
      </c>
      <c r="H158" s="121">
        <v>795597901.52999997</v>
      </c>
      <c r="I158" s="121">
        <v>0</v>
      </c>
      <c r="J158" s="121">
        <v>795597901.52999997</v>
      </c>
      <c r="K158" s="121">
        <v>-795597901.52999997</v>
      </c>
    </row>
    <row r="159" spans="1:11" x14ac:dyDescent="0.2">
      <c r="A159" s="563"/>
      <c r="B159" s="563"/>
      <c r="C159" s="563"/>
      <c r="D159" s="563"/>
      <c r="E159" s="563"/>
      <c r="F159" s="563"/>
      <c r="G159" s="563"/>
      <c r="H159" s="563"/>
      <c r="I159" s="563"/>
      <c r="J159" s="563"/>
      <c r="K159" s="563"/>
    </row>
    <row r="160" spans="1:11" x14ac:dyDescent="0.2">
      <c r="A160" s="565" t="s">
        <v>771</v>
      </c>
      <c r="B160" s="565"/>
      <c r="C160" s="565"/>
      <c r="D160" s="565"/>
      <c r="E160" s="565"/>
      <c r="F160" s="565"/>
      <c r="G160" s="565"/>
      <c r="H160" s="565"/>
      <c r="I160" s="565"/>
      <c r="J160" s="565"/>
      <c r="K160" s="565"/>
    </row>
    <row r="161" spans="1:14" ht="12.75" customHeight="1" x14ac:dyDescent="0.2">
      <c r="A161" s="271" t="s">
        <v>772</v>
      </c>
      <c r="B161" s="271" t="s">
        <v>773</v>
      </c>
      <c r="C161" s="566" t="s">
        <v>774</v>
      </c>
      <c r="D161" s="566"/>
      <c r="E161" s="566" t="s">
        <v>775</v>
      </c>
      <c r="F161" s="566"/>
      <c r="G161" s="566" t="s">
        <v>776</v>
      </c>
      <c r="H161" s="566"/>
      <c r="I161" s="566" t="s">
        <v>777</v>
      </c>
      <c r="J161" s="566"/>
      <c r="K161" s="271" t="s">
        <v>778</v>
      </c>
      <c r="N161" s="134">
        <f>SUM(K162:K248)</f>
        <v>6433829.4400000023</v>
      </c>
    </row>
    <row r="162" spans="1:14" x14ac:dyDescent="0.2">
      <c r="A162" s="143" t="s">
        <v>440</v>
      </c>
      <c r="B162" s="143" t="s">
        <v>808</v>
      </c>
      <c r="C162" s="144">
        <v>0</v>
      </c>
      <c r="D162" s="144">
        <v>0</v>
      </c>
      <c r="E162" s="144">
        <v>1769045.18</v>
      </c>
      <c r="F162" s="144">
        <v>0</v>
      </c>
      <c r="G162" s="144">
        <v>1769045.18</v>
      </c>
      <c r="H162" s="144">
        <v>0</v>
      </c>
      <c r="I162" s="144">
        <v>1769045.18</v>
      </c>
      <c r="J162" s="144">
        <v>0</v>
      </c>
      <c r="K162" s="144">
        <v>1769045.18</v>
      </c>
    </row>
    <row r="163" spans="1:14" x14ac:dyDescent="0.2">
      <c r="A163" s="220" t="s">
        <v>438</v>
      </c>
      <c r="B163" s="220" t="s">
        <v>437</v>
      </c>
      <c r="C163" s="221">
        <v>0</v>
      </c>
      <c r="D163" s="221">
        <v>0</v>
      </c>
      <c r="E163" s="221">
        <v>9798.7800000000007</v>
      </c>
      <c r="F163" s="221">
        <v>0</v>
      </c>
      <c r="G163" s="221">
        <v>9798.7800000000007</v>
      </c>
      <c r="H163" s="221">
        <v>0</v>
      </c>
      <c r="I163" s="221">
        <v>9798.7800000000007</v>
      </c>
      <c r="J163" s="221">
        <v>0</v>
      </c>
      <c r="K163" s="221">
        <v>9798.7800000000007</v>
      </c>
    </row>
    <row r="164" spans="1:14" x14ac:dyDescent="0.2">
      <c r="A164" s="143" t="s">
        <v>432</v>
      </c>
      <c r="B164" s="143" t="s">
        <v>859</v>
      </c>
      <c r="C164" s="144">
        <v>0</v>
      </c>
      <c r="D164" s="144">
        <v>0</v>
      </c>
      <c r="E164" s="144">
        <v>846.16</v>
      </c>
      <c r="F164" s="144">
        <v>0</v>
      </c>
      <c r="G164" s="144">
        <v>846.16</v>
      </c>
      <c r="H164" s="144">
        <v>0</v>
      </c>
      <c r="I164" s="144">
        <v>846.16</v>
      </c>
      <c r="J164" s="144">
        <v>0</v>
      </c>
      <c r="K164" s="144">
        <v>846.16</v>
      </c>
    </row>
    <row r="165" spans="1:14" x14ac:dyDescent="0.2">
      <c r="A165" s="143" t="s">
        <v>414</v>
      </c>
      <c r="B165" s="143" t="s">
        <v>809</v>
      </c>
      <c r="C165" s="144">
        <v>0</v>
      </c>
      <c r="D165" s="144">
        <v>0</v>
      </c>
      <c r="E165" s="144">
        <v>467995.95</v>
      </c>
      <c r="F165" s="144">
        <v>0</v>
      </c>
      <c r="G165" s="144">
        <v>467995.95</v>
      </c>
      <c r="H165" s="144">
        <v>0</v>
      </c>
      <c r="I165" s="144">
        <v>467995.95</v>
      </c>
      <c r="J165" s="144">
        <v>0</v>
      </c>
      <c r="K165" s="144">
        <v>467995.95</v>
      </c>
    </row>
    <row r="166" spans="1:14" x14ac:dyDescent="0.2">
      <c r="A166" s="220" t="s">
        <v>406</v>
      </c>
      <c r="B166" s="220" t="s">
        <v>397</v>
      </c>
      <c r="C166" s="221">
        <v>0</v>
      </c>
      <c r="D166" s="221">
        <v>0</v>
      </c>
      <c r="E166" s="221">
        <v>2000</v>
      </c>
      <c r="F166" s="221">
        <v>0</v>
      </c>
      <c r="G166" s="221">
        <v>2000</v>
      </c>
      <c r="H166" s="221">
        <v>0</v>
      </c>
      <c r="I166" s="221">
        <v>2000</v>
      </c>
      <c r="J166" s="221">
        <v>0</v>
      </c>
      <c r="K166" s="221">
        <v>2000</v>
      </c>
    </row>
    <row r="167" spans="1:14" x14ac:dyDescent="0.2">
      <c r="A167" s="220" t="s">
        <v>405</v>
      </c>
      <c r="B167" s="220" t="s">
        <v>393</v>
      </c>
      <c r="C167" s="221">
        <v>0</v>
      </c>
      <c r="D167" s="221">
        <v>0</v>
      </c>
      <c r="E167" s="221">
        <v>46411.08</v>
      </c>
      <c r="F167" s="221">
        <v>0</v>
      </c>
      <c r="G167" s="221">
        <v>46411.08</v>
      </c>
      <c r="H167" s="221">
        <v>0</v>
      </c>
      <c r="I167" s="221">
        <v>46411.08</v>
      </c>
      <c r="J167" s="221">
        <v>0</v>
      </c>
      <c r="K167" s="221">
        <v>46411.08</v>
      </c>
    </row>
    <row r="168" spans="1:14" x14ac:dyDescent="0.2">
      <c r="A168" s="208" t="s">
        <v>390</v>
      </c>
      <c r="B168" s="208" t="s">
        <v>810</v>
      </c>
      <c r="C168" s="209">
        <v>0</v>
      </c>
      <c r="D168" s="209">
        <v>0</v>
      </c>
      <c r="E168" s="209">
        <v>410853.67</v>
      </c>
      <c r="F168" s="209">
        <v>0</v>
      </c>
      <c r="G168" s="209">
        <v>410853.67</v>
      </c>
      <c r="H168" s="209">
        <v>0</v>
      </c>
      <c r="I168" s="209">
        <v>410853.67</v>
      </c>
      <c r="J168" s="209">
        <v>0</v>
      </c>
      <c r="K168" s="209">
        <v>410853.67</v>
      </c>
    </row>
    <row r="169" spans="1:14" x14ac:dyDescent="0.2">
      <c r="A169" s="208" t="s">
        <v>388</v>
      </c>
      <c r="B169" s="208" t="s">
        <v>811</v>
      </c>
      <c r="C169" s="209">
        <v>0</v>
      </c>
      <c r="D169" s="209">
        <v>0</v>
      </c>
      <c r="E169" s="209">
        <v>118435.99</v>
      </c>
      <c r="F169" s="209">
        <v>0</v>
      </c>
      <c r="G169" s="209">
        <v>118435.99</v>
      </c>
      <c r="H169" s="209">
        <v>0</v>
      </c>
      <c r="I169" s="209">
        <v>118435.99</v>
      </c>
      <c r="J169" s="209">
        <v>0</v>
      </c>
      <c r="K169" s="209">
        <v>118435.99</v>
      </c>
    </row>
    <row r="170" spans="1:14" x14ac:dyDescent="0.2">
      <c r="A170" s="150" t="s">
        <v>372</v>
      </c>
      <c r="B170" s="150" t="s">
        <v>371</v>
      </c>
      <c r="C170" s="151">
        <v>0</v>
      </c>
      <c r="D170" s="151">
        <v>0</v>
      </c>
      <c r="E170" s="151">
        <v>431997.93</v>
      </c>
      <c r="F170" s="151">
        <v>0</v>
      </c>
      <c r="G170" s="151">
        <v>431997.93</v>
      </c>
      <c r="H170" s="151">
        <v>0</v>
      </c>
      <c r="I170" s="151">
        <v>431997.93</v>
      </c>
      <c r="J170" s="151">
        <v>0</v>
      </c>
      <c r="K170" s="151">
        <v>431997.93</v>
      </c>
    </row>
    <row r="171" spans="1:14" x14ac:dyDescent="0.2">
      <c r="A171" s="220" t="s">
        <v>378</v>
      </c>
      <c r="B171" s="220" t="s">
        <v>812</v>
      </c>
      <c r="C171" s="221">
        <v>0</v>
      </c>
      <c r="D171" s="221">
        <v>0</v>
      </c>
      <c r="E171" s="221">
        <v>7102.24</v>
      </c>
      <c r="F171" s="221">
        <v>0</v>
      </c>
      <c r="G171" s="221">
        <v>7102.24</v>
      </c>
      <c r="H171" s="221">
        <v>0</v>
      </c>
      <c r="I171" s="221">
        <v>7102.24</v>
      </c>
      <c r="J171" s="221">
        <v>0</v>
      </c>
      <c r="K171" s="221">
        <v>7102.24</v>
      </c>
    </row>
    <row r="172" spans="1:14" x14ac:dyDescent="0.2">
      <c r="A172" s="282" t="s">
        <v>364</v>
      </c>
      <c r="B172" s="282" t="s">
        <v>813</v>
      </c>
      <c r="C172" s="283">
        <v>0</v>
      </c>
      <c r="D172" s="283">
        <v>0</v>
      </c>
      <c r="E172" s="283">
        <v>340</v>
      </c>
      <c r="F172" s="283">
        <v>0</v>
      </c>
      <c r="G172" s="283">
        <v>340</v>
      </c>
      <c r="H172" s="283">
        <v>0</v>
      </c>
      <c r="I172" s="283">
        <v>340</v>
      </c>
      <c r="J172" s="283">
        <v>0</v>
      </c>
      <c r="K172" s="283">
        <v>340</v>
      </c>
    </row>
    <row r="173" spans="1:14" x14ac:dyDescent="0.2">
      <c r="A173" s="282" t="s">
        <v>362</v>
      </c>
      <c r="B173" s="282" t="s">
        <v>361</v>
      </c>
      <c r="C173" s="283">
        <v>0</v>
      </c>
      <c r="D173" s="283">
        <v>0</v>
      </c>
      <c r="E173" s="283">
        <v>23306.97</v>
      </c>
      <c r="F173" s="283">
        <v>0</v>
      </c>
      <c r="G173" s="283">
        <v>23306.97</v>
      </c>
      <c r="H173" s="283">
        <v>0</v>
      </c>
      <c r="I173" s="283">
        <v>23306.97</v>
      </c>
      <c r="J173" s="283">
        <v>0</v>
      </c>
      <c r="K173" s="283">
        <v>23306.97</v>
      </c>
    </row>
    <row r="174" spans="1:14" x14ac:dyDescent="0.2">
      <c r="A174" s="282" t="s">
        <v>358</v>
      </c>
      <c r="B174" s="282" t="s">
        <v>815</v>
      </c>
      <c r="C174" s="283">
        <v>0</v>
      </c>
      <c r="D174" s="283">
        <v>0</v>
      </c>
      <c r="E174" s="283">
        <v>56396.94</v>
      </c>
      <c r="F174" s="283">
        <v>0</v>
      </c>
      <c r="G174" s="283">
        <v>56396.94</v>
      </c>
      <c r="H174" s="283">
        <v>0</v>
      </c>
      <c r="I174" s="283">
        <v>56396.94</v>
      </c>
      <c r="J174" s="283">
        <v>0</v>
      </c>
      <c r="K174" s="283">
        <v>56396.94</v>
      </c>
    </row>
    <row r="175" spans="1:14" x14ac:dyDescent="0.2">
      <c r="A175" s="282" t="s">
        <v>356</v>
      </c>
      <c r="B175" s="282" t="s">
        <v>355</v>
      </c>
      <c r="C175" s="283">
        <v>0</v>
      </c>
      <c r="D175" s="283">
        <v>0</v>
      </c>
      <c r="E175" s="283">
        <v>5055</v>
      </c>
      <c r="F175" s="283">
        <v>0</v>
      </c>
      <c r="G175" s="283">
        <v>5055</v>
      </c>
      <c r="H175" s="283">
        <v>0</v>
      </c>
      <c r="I175" s="283">
        <v>5055</v>
      </c>
      <c r="J175" s="283">
        <v>0</v>
      </c>
      <c r="K175" s="283">
        <v>5055</v>
      </c>
    </row>
    <row r="176" spans="1:14" x14ac:dyDescent="0.2">
      <c r="A176" s="282" t="s">
        <v>354</v>
      </c>
      <c r="B176" s="282" t="s">
        <v>353</v>
      </c>
      <c r="C176" s="283">
        <v>0</v>
      </c>
      <c r="D176" s="283">
        <v>0</v>
      </c>
      <c r="E176" s="283">
        <v>40519.86</v>
      </c>
      <c r="F176" s="283">
        <v>0</v>
      </c>
      <c r="G176" s="283">
        <v>40519.86</v>
      </c>
      <c r="H176" s="283">
        <v>0</v>
      </c>
      <c r="I176" s="283">
        <v>40519.86</v>
      </c>
      <c r="J176" s="283">
        <v>0</v>
      </c>
      <c r="K176" s="283">
        <v>40519.86</v>
      </c>
    </row>
    <row r="177" spans="1:11" x14ac:dyDescent="0.2">
      <c r="A177" s="194" t="s">
        <v>352</v>
      </c>
      <c r="B177" s="194" t="s">
        <v>351</v>
      </c>
      <c r="C177" s="195">
        <v>0</v>
      </c>
      <c r="D177" s="195">
        <v>0</v>
      </c>
      <c r="E177" s="195">
        <v>290</v>
      </c>
      <c r="F177" s="195">
        <v>0</v>
      </c>
      <c r="G177" s="195">
        <v>290</v>
      </c>
      <c r="H177" s="195">
        <v>0</v>
      </c>
      <c r="I177" s="195">
        <v>290</v>
      </c>
      <c r="J177" s="195">
        <v>0</v>
      </c>
      <c r="K177" s="195">
        <v>290</v>
      </c>
    </row>
    <row r="178" spans="1:11" x14ac:dyDescent="0.2">
      <c r="A178" s="194" t="s">
        <v>350</v>
      </c>
      <c r="B178" s="194" t="s">
        <v>349</v>
      </c>
      <c r="C178" s="195">
        <v>0</v>
      </c>
      <c r="D178" s="195">
        <v>0</v>
      </c>
      <c r="E178" s="195">
        <v>5334</v>
      </c>
      <c r="F178" s="195">
        <v>0</v>
      </c>
      <c r="G178" s="195">
        <v>5334</v>
      </c>
      <c r="H178" s="195">
        <v>0</v>
      </c>
      <c r="I178" s="195">
        <v>5334</v>
      </c>
      <c r="J178" s="195">
        <v>0</v>
      </c>
      <c r="K178" s="195">
        <v>5334</v>
      </c>
    </row>
    <row r="179" spans="1:11" x14ac:dyDescent="0.2">
      <c r="A179" s="194" t="s">
        <v>348</v>
      </c>
      <c r="B179" s="194" t="s">
        <v>347</v>
      </c>
      <c r="C179" s="195">
        <v>0</v>
      </c>
      <c r="D179" s="195">
        <v>0</v>
      </c>
      <c r="E179" s="195">
        <v>486.5</v>
      </c>
      <c r="F179" s="195">
        <v>0</v>
      </c>
      <c r="G179" s="195">
        <v>486.5</v>
      </c>
      <c r="H179" s="195">
        <v>0</v>
      </c>
      <c r="I179" s="195">
        <v>486.5</v>
      </c>
      <c r="J179" s="195">
        <v>0</v>
      </c>
      <c r="K179" s="195">
        <v>486.5</v>
      </c>
    </row>
    <row r="180" spans="1:11" x14ac:dyDescent="0.2">
      <c r="A180" s="194" t="s">
        <v>346</v>
      </c>
      <c r="B180" s="194" t="s">
        <v>345</v>
      </c>
      <c r="C180" s="195">
        <v>0</v>
      </c>
      <c r="D180" s="195">
        <v>0</v>
      </c>
      <c r="E180" s="195">
        <v>335.42</v>
      </c>
      <c r="F180" s="195">
        <v>0</v>
      </c>
      <c r="G180" s="195">
        <v>335.42</v>
      </c>
      <c r="H180" s="195">
        <v>0</v>
      </c>
      <c r="I180" s="195">
        <v>335.42</v>
      </c>
      <c r="J180" s="195">
        <v>0</v>
      </c>
      <c r="K180" s="195">
        <v>335.42</v>
      </c>
    </row>
    <row r="181" spans="1:11" x14ac:dyDescent="0.2">
      <c r="A181" s="194" t="s">
        <v>340</v>
      </c>
      <c r="B181" s="194" t="s">
        <v>339</v>
      </c>
      <c r="C181" s="195">
        <v>0</v>
      </c>
      <c r="D181" s="195">
        <v>0</v>
      </c>
      <c r="E181" s="195">
        <v>376.96</v>
      </c>
      <c r="F181" s="195">
        <v>0</v>
      </c>
      <c r="G181" s="195">
        <v>376.96</v>
      </c>
      <c r="H181" s="195">
        <v>0</v>
      </c>
      <c r="I181" s="195">
        <v>376.96</v>
      </c>
      <c r="J181" s="195">
        <v>0</v>
      </c>
      <c r="K181" s="195">
        <v>376.96</v>
      </c>
    </row>
    <row r="182" spans="1:11" x14ac:dyDescent="0.2">
      <c r="A182" s="194" t="s">
        <v>332</v>
      </c>
      <c r="B182" s="194" t="s">
        <v>817</v>
      </c>
      <c r="C182" s="195">
        <v>0</v>
      </c>
      <c r="D182" s="195">
        <v>0</v>
      </c>
      <c r="E182" s="195">
        <v>43336</v>
      </c>
      <c r="F182" s="195">
        <v>0</v>
      </c>
      <c r="G182" s="195">
        <v>43336</v>
      </c>
      <c r="H182" s="195">
        <v>0</v>
      </c>
      <c r="I182" s="195">
        <v>43336</v>
      </c>
      <c r="J182" s="195">
        <v>0</v>
      </c>
      <c r="K182" s="195">
        <v>43336</v>
      </c>
    </row>
    <row r="183" spans="1:11" x14ac:dyDescent="0.2">
      <c r="A183" s="131" t="s">
        <v>330</v>
      </c>
      <c r="B183" s="131" t="s">
        <v>329</v>
      </c>
      <c r="C183" s="132">
        <v>0</v>
      </c>
      <c r="D183" s="132">
        <v>0</v>
      </c>
      <c r="E183" s="132">
        <v>23602.5</v>
      </c>
      <c r="F183" s="132">
        <v>0</v>
      </c>
      <c r="G183" s="132">
        <v>23602.5</v>
      </c>
      <c r="H183" s="132">
        <v>0</v>
      </c>
      <c r="I183" s="132">
        <v>23602.5</v>
      </c>
      <c r="J183" s="132">
        <v>0</v>
      </c>
      <c r="K183" s="132">
        <v>23602.5</v>
      </c>
    </row>
    <row r="184" spans="1:11" x14ac:dyDescent="0.2">
      <c r="A184" s="131" t="s">
        <v>328</v>
      </c>
      <c r="B184" s="131" t="s">
        <v>327</v>
      </c>
      <c r="C184" s="132">
        <v>0</v>
      </c>
      <c r="D184" s="132">
        <v>0</v>
      </c>
      <c r="E184" s="132">
        <v>20250.78</v>
      </c>
      <c r="F184" s="132">
        <v>0</v>
      </c>
      <c r="G184" s="132">
        <v>20250.78</v>
      </c>
      <c r="H184" s="132">
        <v>0</v>
      </c>
      <c r="I184" s="132">
        <v>20250.78</v>
      </c>
      <c r="J184" s="132">
        <v>0</v>
      </c>
      <c r="K184" s="132">
        <v>20250.78</v>
      </c>
    </row>
    <row r="185" spans="1:11" x14ac:dyDescent="0.2">
      <c r="A185" s="147" t="s">
        <v>293</v>
      </c>
      <c r="B185" s="147" t="s">
        <v>292</v>
      </c>
      <c r="C185" s="148">
        <v>0</v>
      </c>
      <c r="D185" s="148">
        <v>0</v>
      </c>
      <c r="E185" s="148">
        <v>39157.78</v>
      </c>
      <c r="F185" s="148">
        <v>0</v>
      </c>
      <c r="G185" s="148">
        <v>39157.78</v>
      </c>
      <c r="H185" s="148">
        <v>0</v>
      </c>
      <c r="I185" s="148">
        <v>39157.78</v>
      </c>
      <c r="J185" s="148">
        <v>0</v>
      </c>
      <c r="K185" s="148">
        <v>39157.78</v>
      </c>
    </row>
    <row r="186" spans="1:11" x14ac:dyDescent="0.2">
      <c r="A186" s="147" t="s">
        <v>291</v>
      </c>
      <c r="B186" s="147" t="s">
        <v>290</v>
      </c>
      <c r="C186" s="148">
        <v>0</v>
      </c>
      <c r="D186" s="148">
        <v>0</v>
      </c>
      <c r="E186" s="148">
        <v>230</v>
      </c>
      <c r="F186" s="148">
        <v>0</v>
      </c>
      <c r="G186" s="148">
        <v>230</v>
      </c>
      <c r="H186" s="148">
        <v>0</v>
      </c>
      <c r="I186" s="148">
        <v>230</v>
      </c>
      <c r="J186" s="148">
        <v>0</v>
      </c>
      <c r="K186" s="148">
        <v>230</v>
      </c>
    </row>
    <row r="187" spans="1:11" x14ac:dyDescent="0.2">
      <c r="A187" s="147" t="s">
        <v>289</v>
      </c>
      <c r="B187" s="147" t="s">
        <v>818</v>
      </c>
      <c r="C187" s="148">
        <v>0</v>
      </c>
      <c r="D187" s="148">
        <v>0</v>
      </c>
      <c r="E187" s="148">
        <v>14797.19</v>
      </c>
      <c r="F187" s="148">
        <v>0</v>
      </c>
      <c r="G187" s="148">
        <v>14797.19</v>
      </c>
      <c r="H187" s="148">
        <v>0</v>
      </c>
      <c r="I187" s="148">
        <v>14797.19</v>
      </c>
      <c r="J187" s="148">
        <v>0</v>
      </c>
      <c r="K187" s="148">
        <v>14797.19</v>
      </c>
    </row>
    <row r="188" spans="1:11" x14ac:dyDescent="0.2">
      <c r="A188" s="147" t="s">
        <v>287</v>
      </c>
      <c r="B188" s="147" t="s">
        <v>286</v>
      </c>
      <c r="C188" s="148">
        <v>0</v>
      </c>
      <c r="D188" s="148">
        <v>0</v>
      </c>
      <c r="E188" s="148">
        <v>9404.43</v>
      </c>
      <c r="F188" s="148">
        <v>0</v>
      </c>
      <c r="G188" s="148">
        <v>9404.43</v>
      </c>
      <c r="H188" s="148">
        <v>0</v>
      </c>
      <c r="I188" s="148">
        <v>9404.43</v>
      </c>
      <c r="J188" s="148">
        <v>0</v>
      </c>
      <c r="K188" s="148">
        <v>9404.43</v>
      </c>
    </row>
    <row r="189" spans="1:11" x14ac:dyDescent="0.2">
      <c r="A189" s="147" t="s">
        <v>285</v>
      </c>
      <c r="B189" s="147" t="s">
        <v>284</v>
      </c>
      <c r="C189" s="148">
        <v>0</v>
      </c>
      <c r="D189" s="148">
        <v>0</v>
      </c>
      <c r="E189" s="148">
        <v>196.99</v>
      </c>
      <c r="F189" s="148">
        <v>0</v>
      </c>
      <c r="G189" s="148">
        <v>196.99</v>
      </c>
      <c r="H189" s="148">
        <v>0</v>
      </c>
      <c r="I189" s="148">
        <v>196.99</v>
      </c>
      <c r="J189" s="148">
        <v>0</v>
      </c>
      <c r="K189" s="148">
        <v>196.99</v>
      </c>
    </row>
    <row r="190" spans="1:11" x14ac:dyDescent="0.2">
      <c r="A190" s="143" t="s">
        <v>283</v>
      </c>
      <c r="B190" s="143" t="s">
        <v>282</v>
      </c>
      <c r="C190" s="144">
        <v>0</v>
      </c>
      <c r="D190" s="144">
        <v>0</v>
      </c>
      <c r="E190" s="144">
        <v>14938.72</v>
      </c>
      <c r="F190" s="144">
        <v>0</v>
      </c>
      <c r="G190" s="144">
        <v>14938.72</v>
      </c>
      <c r="H190" s="144">
        <v>0</v>
      </c>
      <c r="I190" s="144">
        <v>14938.72</v>
      </c>
      <c r="J190" s="144">
        <v>0</v>
      </c>
      <c r="K190" s="144">
        <v>14938.72</v>
      </c>
    </row>
    <row r="191" spans="1:11" x14ac:dyDescent="0.2">
      <c r="A191" s="143" t="s">
        <v>281</v>
      </c>
      <c r="B191" s="143" t="s">
        <v>280</v>
      </c>
      <c r="C191" s="144">
        <v>0</v>
      </c>
      <c r="D191" s="144">
        <v>0</v>
      </c>
      <c r="E191" s="144">
        <v>475</v>
      </c>
      <c r="F191" s="144">
        <v>0</v>
      </c>
      <c r="G191" s="144">
        <v>475</v>
      </c>
      <c r="H191" s="144">
        <v>0</v>
      </c>
      <c r="I191" s="144">
        <v>475</v>
      </c>
      <c r="J191" s="144">
        <v>0</v>
      </c>
      <c r="K191" s="144">
        <v>475</v>
      </c>
    </row>
    <row r="192" spans="1:11" x14ac:dyDescent="0.2">
      <c r="A192" s="143" t="s">
        <v>279</v>
      </c>
      <c r="B192" s="143" t="s">
        <v>278</v>
      </c>
      <c r="C192" s="144">
        <v>0</v>
      </c>
      <c r="D192" s="144">
        <v>0</v>
      </c>
      <c r="E192" s="144">
        <v>3212.5</v>
      </c>
      <c r="F192" s="144">
        <v>0</v>
      </c>
      <c r="G192" s="144">
        <v>3212.5</v>
      </c>
      <c r="H192" s="144">
        <v>0</v>
      </c>
      <c r="I192" s="144">
        <v>3212.5</v>
      </c>
      <c r="J192" s="144">
        <v>0</v>
      </c>
      <c r="K192" s="144">
        <v>3212.5</v>
      </c>
    </row>
    <row r="193" spans="1:11" x14ac:dyDescent="0.2">
      <c r="A193" s="143" t="s">
        <v>277</v>
      </c>
      <c r="B193" s="143" t="s">
        <v>276</v>
      </c>
      <c r="C193" s="144">
        <v>0</v>
      </c>
      <c r="D193" s="144">
        <v>0</v>
      </c>
      <c r="E193" s="144">
        <v>65975</v>
      </c>
      <c r="F193" s="144">
        <v>0</v>
      </c>
      <c r="G193" s="144">
        <v>65975</v>
      </c>
      <c r="H193" s="144">
        <v>0</v>
      </c>
      <c r="I193" s="144">
        <v>65975</v>
      </c>
      <c r="J193" s="144">
        <v>0</v>
      </c>
      <c r="K193" s="144">
        <v>65975</v>
      </c>
    </row>
    <row r="194" spans="1:11" x14ac:dyDescent="0.2">
      <c r="A194" s="166" t="s">
        <v>275</v>
      </c>
      <c r="B194" s="166" t="s">
        <v>274</v>
      </c>
      <c r="C194" s="167">
        <v>0</v>
      </c>
      <c r="D194" s="167">
        <v>0</v>
      </c>
      <c r="E194" s="167">
        <v>7437.49</v>
      </c>
      <c r="F194" s="167">
        <v>0</v>
      </c>
      <c r="G194" s="167">
        <v>7437.49</v>
      </c>
      <c r="H194" s="167">
        <v>0</v>
      </c>
      <c r="I194" s="167">
        <v>7437.49</v>
      </c>
      <c r="J194" s="167">
        <v>0</v>
      </c>
      <c r="K194" s="167">
        <v>7437.49</v>
      </c>
    </row>
    <row r="195" spans="1:11" x14ac:dyDescent="0.2">
      <c r="A195" s="166" t="s">
        <v>273</v>
      </c>
      <c r="B195" s="166" t="s">
        <v>272</v>
      </c>
      <c r="C195" s="167">
        <v>0</v>
      </c>
      <c r="D195" s="167">
        <v>0</v>
      </c>
      <c r="E195" s="167">
        <v>7045.5</v>
      </c>
      <c r="F195" s="167">
        <v>0</v>
      </c>
      <c r="G195" s="167">
        <v>7045.5</v>
      </c>
      <c r="H195" s="167">
        <v>0</v>
      </c>
      <c r="I195" s="167">
        <v>7045.5</v>
      </c>
      <c r="J195" s="167">
        <v>0</v>
      </c>
      <c r="K195" s="167">
        <v>7045.5</v>
      </c>
    </row>
    <row r="196" spans="1:11" x14ac:dyDescent="0.2">
      <c r="A196" s="166" t="s">
        <v>271</v>
      </c>
      <c r="B196" s="166" t="s">
        <v>270</v>
      </c>
      <c r="C196" s="167">
        <v>0</v>
      </c>
      <c r="D196" s="167">
        <v>0</v>
      </c>
      <c r="E196" s="167">
        <v>8245.3799999999992</v>
      </c>
      <c r="F196" s="167">
        <v>0</v>
      </c>
      <c r="G196" s="167">
        <v>8245.3799999999992</v>
      </c>
      <c r="H196" s="167">
        <v>0</v>
      </c>
      <c r="I196" s="167">
        <v>8245.3799999999992</v>
      </c>
      <c r="J196" s="167">
        <v>0</v>
      </c>
      <c r="K196" s="167">
        <v>8245.3799999999992</v>
      </c>
    </row>
    <row r="197" spans="1:11" x14ac:dyDescent="0.2">
      <c r="A197" s="210" t="s">
        <v>269</v>
      </c>
      <c r="B197" s="210" t="s">
        <v>819</v>
      </c>
      <c r="C197" s="211">
        <v>0</v>
      </c>
      <c r="D197" s="211">
        <v>0</v>
      </c>
      <c r="E197" s="211">
        <v>7186.57</v>
      </c>
      <c r="F197" s="211">
        <v>0</v>
      </c>
      <c r="G197" s="211">
        <v>7186.57</v>
      </c>
      <c r="H197" s="211">
        <v>0</v>
      </c>
      <c r="I197" s="211">
        <v>7186.57</v>
      </c>
      <c r="J197" s="211">
        <v>0</v>
      </c>
      <c r="K197" s="211">
        <v>7186.57</v>
      </c>
    </row>
    <row r="198" spans="1:11" x14ac:dyDescent="0.2">
      <c r="A198" s="210" t="s">
        <v>267</v>
      </c>
      <c r="B198" s="210" t="s">
        <v>266</v>
      </c>
      <c r="C198" s="211">
        <v>0</v>
      </c>
      <c r="D198" s="211">
        <v>0</v>
      </c>
      <c r="E198" s="211">
        <v>3659.36</v>
      </c>
      <c r="F198" s="211">
        <v>0</v>
      </c>
      <c r="G198" s="211">
        <v>3659.36</v>
      </c>
      <c r="H198" s="211">
        <v>0</v>
      </c>
      <c r="I198" s="211">
        <v>3659.36</v>
      </c>
      <c r="J198" s="211">
        <v>0</v>
      </c>
      <c r="K198" s="211">
        <v>3659.36</v>
      </c>
    </row>
    <row r="199" spans="1:11" x14ac:dyDescent="0.2">
      <c r="A199" s="210" t="s">
        <v>265</v>
      </c>
      <c r="B199" s="210" t="s">
        <v>264</v>
      </c>
      <c r="C199" s="211">
        <v>0</v>
      </c>
      <c r="D199" s="211">
        <v>0</v>
      </c>
      <c r="E199" s="211">
        <v>35621.25</v>
      </c>
      <c r="F199" s="211">
        <v>0</v>
      </c>
      <c r="G199" s="211">
        <v>35621.25</v>
      </c>
      <c r="H199" s="211">
        <v>0</v>
      </c>
      <c r="I199" s="211">
        <v>35621.25</v>
      </c>
      <c r="J199" s="211">
        <v>0</v>
      </c>
      <c r="K199" s="211">
        <v>35621.25</v>
      </c>
    </row>
    <row r="200" spans="1:11" x14ac:dyDescent="0.2">
      <c r="A200" s="210" t="s">
        <v>263</v>
      </c>
      <c r="B200" s="210" t="s">
        <v>262</v>
      </c>
      <c r="C200" s="211">
        <v>0</v>
      </c>
      <c r="D200" s="211">
        <v>0</v>
      </c>
      <c r="E200" s="211">
        <v>6683.8</v>
      </c>
      <c r="F200" s="211">
        <v>0</v>
      </c>
      <c r="G200" s="211">
        <v>6683.8</v>
      </c>
      <c r="H200" s="211">
        <v>0</v>
      </c>
      <c r="I200" s="211">
        <v>6683.8</v>
      </c>
      <c r="J200" s="211">
        <v>0</v>
      </c>
      <c r="K200" s="211">
        <v>6683.8</v>
      </c>
    </row>
    <row r="201" spans="1:11" x14ac:dyDescent="0.2">
      <c r="A201" s="210" t="s">
        <v>259</v>
      </c>
      <c r="B201" s="210" t="s">
        <v>258</v>
      </c>
      <c r="C201" s="211">
        <v>0</v>
      </c>
      <c r="D201" s="211">
        <v>0</v>
      </c>
      <c r="E201" s="211">
        <v>23000</v>
      </c>
      <c r="F201" s="211">
        <v>0</v>
      </c>
      <c r="G201" s="211">
        <v>23000</v>
      </c>
      <c r="H201" s="211">
        <v>0</v>
      </c>
      <c r="I201" s="211">
        <v>23000</v>
      </c>
      <c r="J201" s="211">
        <v>0</v>
      </c>
      <c r="K201" s="211">
        <v>23000</v>
      </c>
    </row>
    <row r="202" spans="1:11" x14ac:dyDescent="0.2">
      <c r="A202" s="210" t="s">
        <v>624</v>
      </c>
      <c r="B202" s="210" t="s">
        <v>623</v>
      </c>
      <c r="C202" s="211">
        <v>0</v>
      </c>
      <c r="D202" s="211">
        <v>0</v>
      </c>
      <c r="E202" s="211">
        <v>0</v>
      </c>
      <c r="F202" s="211">
        <v>0</v>
      </c>
      <c r="G202" s="211">
        <v>0</v>
      </c>
      <c r="H202" s="211">
        <v>0</v>
      </c>
      <c r="I202" s="211">
        <v>0</v>
      </c>
      <c r="J202" s="211">
        <v>0</v>
      </c>
      <c r="K202" s="211">
        <v>0</v>
      </c>
    </row>
    <row r="203" spans="1:11" x14ac:dyDescent="0.2">
      <c r="A203" s="210" t="s">
        <v>251</v>
      </c>
      <c r="B203" s="210" t="s">
        <v>820</v>
      </c>
      <c r="C203" s="211">
        <v>0</v>
      </c>
      <c r="D203" s="211">
        <v>0</v>
      </c>
      <c r="E203" s="211">
        <v>250</v>
      </c>
      <c r="F203" s="211">
        <v>0</v>
      </c>
      <c r="G203" s="211">
        <v>250</v>
      </c>
      <c r="H203" s="211">
        <v>0</v>
      </c>
      <c r="I203" s="211">
        <v>250</v>
      </c>
      <c r="J203" s="211">
        <v>0</v>
      </c>
      <c r="K203" s="211">
        <v>250</v>
      </c>
    </row>
    <row r="204" spans="1:11" x14ac:dyDescent="0.2">
      <c r="A204" s="278" t="s">
        <v>249</v>
      </c>
      <c r="B204" s="278" t="s">
        <v>248</v>
      </c>
      <c r="C204" s="279">
        <v>0</v>
      </c>
      <c r="D204" s="279">
        <v>0</v>
      </c>
      <c r="E204" s="279">
        <v>17160.48</v>
      </c>
      <c r="F204" s="279">
        <v>0</v>
      </c>
      <c r="G204" s="279">
        <v>17160.48</v>
      </c>
      <c r="H204" s="279">
        <v>0</v>
      </c>
      <c r="I204" s="279">
        <v>17160.48</v>
      </c>
      <c r="J204" s="279">
        <v>0</v>
      </c>
      <c r="K204" s="279">
        <v>17160.48</v>
      </c>
    </row>
    <row r="205" spans="1:11" x14ac:dyDescent="0.2">
      <c r="A205" s="278" t="s">
        <v>821</v>
      </c>
      <c r="B205" s="278" t="s">
        <v>822</v>
      </c>
      <c r="C205" s="279">
        <v>0</v>
      </c>
      <c r="D205" s="279">
        <v>0</v>
      </c>
      <c r="E205" s="279">
        <v>3974.95</v>
      </c>
      <c r="F205" s="279">
        <v>0</v>
      </c>
      <c r="G205" s="279">
        <v>3974.95</v>
      </c>
      <c r="H205" s="279">
        <v>0</v>
      </c>
      <c r="I205" s="279">
        <v>3974.95</v>
      </c>
      <c r="J205" s="279">
        <v>0</v>
      </c>
      <c r="K205" s="279">
        <v>3974.95</v>
      </c>
    </row>
    <row r="206" spans="1:11" x14ac:dyDescent="0.2">
      <c r="A206" s="200" t="s">
        <v>243</v>
      </c>
      <c r="B206" s="200" t="s">
        <v>823</v>
      </c>
      <c r="C206" s="201">
        <v>0</v>
      </c>
      <c r="D206" s="201">
        <v>0</v>
      </c>
      <c r="E206" s="201">
        <v>30023.05</v>
      </c>
      <c r="F206" s="201">
        <v>0</v>
      </c>
      <c r="G206" s="201">
        <v>30023.05</v>
      </c>
      <c r="H206" s="201">
        <v>0</v>
      </c>
      <c r="I206" s="201">
        <v>30023.05</v>
      </c>
      <c r="J206" s="201">
        <v>0</v>
      </c>
      <c r="K206" s="201">
        <v>30023.05</v>
      </c>
    </row>
    <row r="207" spans="1:11" x14ac:dyDescent="0.2">
      <c r="A207" s="200" t="s">
        <v>239</v>
      </c>
      <c r="B207" s="200" t="s">
        <v>864</v>
      </c>
      <c r="C207" s="201">
        <v>0</v>
      </c>
      <c r="D207" s="201">
        <v>0</v>
      </c>
      <c r="E207" s="201">
        <v>18746.52</v>
      </c>
      <c r="F207" s="201">
        <v>0</v>
      </c>
      <c r="G207" s="201">
        <v>18746.52</v>
      </c>
      <c r="H207" s="201">
        <v>0</v>
      </c>
      <c r="I207" s="201">
        <v>18746.52</v>
      </c>
      <c r="J207" s="201">
        <v>0</v>
      </c>
      <c r="K207" s="201">
        <v>18746.52</v>
      </c>
    </row>
    <row r="208" spans="1:11" x14ac:dyDescent="0.2">
      <c r="A208" s="200" t="s">
        <v>237</v>
      </c>
      <c r="B208" s="200" t="s">
        <v>236</v>
      </c>
      <c r="C208" s="201">
        <v>0</v>
      </c>
      <c r="D208" s="201">
        <v>0</v>
      </c>
      <c r="E208" s="201">
        <v>59329.62</v>
      </c>
      <c r="F208" s="201">
        <v>0</v>
      </c>
      <c r="G208" s="201">
        <v>59329.62</v>
      </c>
      <c r="H208" s="201">
        <v>0</v>
      </c>
      <c r="I208" s="201">
        <v>59329.62</v>
      </c>
      <c r="J208" s="201">
        <v>0</v>
      </c>
      <c r="K208" s="201">
        <v>59329.62</v>
      </c>
    </row>
    <row r="209" spans="1:11" x14ac:dyDescent="0.2">
      <c r="A209" s="200" t="s">
        <v>235</v>
      </c>
      <c r="B209" s="200" t="s">
        <v>234</v>
      </c>
      <c r="C209" s="201">
        <v>0</v>
      </c>
      <c r="D209" s="201">
        <v>0</v>
      </c>
      <c r="E209" s="201">
        <v>4608.75</v>
      </c>
      <c r="F209" s="201">
        <v>0</v>
      </c>
      <c r="G209" s="201">
        <v>4608.75</v>
      </c>
      <c r="H209" s="201">
        <v>0</v>
      </c>
      <c r="I209" s="201">
        <v>4608.75</v>
      </c>
      <c r="J209" s="201">
        <v>0</v>
      </c>
      <c r="K209" s="201">
        <v>4608.75</v>
      </c>
    </row>
    <row r="210" spans="1:11" x14ac:dyDescent="0.2">
      <c r="A210" s="200" t="s">
        <v>231</v>
      </c>
      <c r="B210" s="200" t="s">
        <v>230</v>
      </c>
      <c r="C210" s="201">
        <v>0</v>
      </c>
      <c r="D210" s="201">
        <v>0</v>
      </c>
      <c r="E210" s="201">
        <v>35000</v>
      </c>
      <c r="F210" s="201">
        <v>0</v>
      </c>
      <c r="G210" s="201">
        <v>35000</v>
      </c>
      <c r="H210" s="201">
        <v>0</v>
      </c>
      <c r="I210" s="201">
        <v>35000</v>
      </c>
      <c r="J210" s="201">
        <v>0</v>
      </c>
      <c r="K210" s="201">
        <v>35000</v>
      </c>
    </row>
    <row r="211" spans="1:11" x14ac:dyDescent="0.2">
      <c r="A211" s="200" t="s">
        <v>824</v>
      </c>
      <c r="B211" s="200" t="s">
        <v>825</v>
      </c>
      <c r="C211" s="201">
        <v>0</v>
      </c>
      <c r="D211" s="201">
        <v>0</v>
      </c>
      <c r="E211" s="201">
        <v>85000</v>
      </c>
      <c r="F211" s="201">
        <v>0</v>
      </c>
      <c r="G211" s="201">
        <v>85000</v>
      </c>
      <c r="H211" s="201">
        <v>0</v>
      </c>
      <c r="I211" s="201">
        <v>85000</v>
      </c>
      <c r="J211" s="201">
        <v>0</v>
      </c>
      <c r="K211" s="201">
        <v>85000</v>
      </c>
    </row>
    <row r="212" spans="1:11" x14ac:dyDescent="0.2">
      <c r="A212" s="200" t="s">
        <v>225</v>
      </c>
      <c r="B212" s="200" t="s">
        <v>224</v>
      </c>
      <c r="C212" s="201">
        <v>0</v>
      </c>
      <c r="D212" s="201">
        <v>0</v>
      </c>
      <c r="E212" s="201">
        <v>1253.21</v>
      </c>
      <c r="F212" s="201">
        <v>0</v>
      </c>
      <c r="G212" s="201">
        <v>1253.21</v>
      </c>
      <c r="H212" s="201">
        <v>0</v>
      </c>
      <c r="I212" s="201">
        <v>1253.21</v>
      </c>
      <c r="J212" s="201">
        <v>0</v>
      </c>
      <c r="K212" s="201">
        <v>1253.21</v>
      </c>
    </row>
    <row r="213" spans="1:11" x14ac:dyDescent="0.2">
      <c r="A213" s="286" t="s">
        <v>223</v>
      </c>
      <c r="B213" s="286" t="s">
        <v>222</v>
      </c>
      <c r="C213" s="287">
        <v>0</v>
      </c>
      <c r="D213" s="287">
        <v>0</v>
      </c>
      <c r="E213" s="287">
        <v>77339.460000000006</v>
      </c>
      <c r="F213" s="287">
        <v>0</v>
      </c>
      <c r="G213" s="287">
        <v>77339.460000000006</v>
      </c>
      <c r="H213" s="287">
        <v>0</v>
      </c>
      <c r="I213" s="287">
        <v>77339.460000000006</v>
      </c>
      <c r="J213" s="287">
        <v>0</v>
      </c>
      <c r="K213" s="287">
        <v>77339.460000000006</v>
      </c>
    </row>
    <row r="214" spans="1:11" x14ac:dyDescent="0.2">
      <c r="A214" s="286" t="s">
        <v>221</v>
      </c>
      <c r="B214" s="286" t="s">
        <v>220</v>
      </c>
      <c r="C214" s="287">
        <v>0</v>
      </c>
      <c r="D214" s="287">
        <v>0</v>
      </c>
      <c r="E214" s="287">
        <v>62853.75</v>
      </c>
      <c r="F214" s="287">
        <v>0</v>
      </c>
      <c r="G214" s="287">
        <v>62853.75</v>
      </c>
      <c r="H214" s="287">
        <v>0</v>
      </c>
      <c r="I214" s="287">
        <v>62853.75</v>
      </c>
      <c r="J214" s="287">
        <v>0</v>
      </c>
      <c r="K214" s="287">
        <v>62853.75</v>
      </c>
    </row>
    <row r="215" spans="1:11" x14ac:dyDescent="0.2">
      <c r="A215" s="218" t="s">
        <v>215</v>
      </c>
      <c r="B215" s="218" t="s">
        <v>214</v>
      </c>
      <c r="C215" s="219">
        <v>0</v>
      </c>
      <c r="D215" s="219">
        <v>0</v>
      </c>
      <c r="E215" s="219">
        <v>1803.05</v>
      </c>
      <c r="F215" s="219">
        <v>0</v>
      </c>
      <c r="G215" s="219">
        <v>1803.05</v>
      </c>
      <c r="H215" s="219">
        <v>0</v>
      </c>
      <c r="I215" s="219">
        <v>1803.05</v>
      </c>
      <c r="J215" s="219">
        <v>0</v>
      </c>
      <c r="K215" s="219">
        <v>1803.05</v>
      </c>
    </row>
    <row r="216" spans="1:11" x14ac:dyDescent="0.2">
      <c r="A216" s="218" t="s">
        <v>211</v>
      </c>
      <c r="B216" s="218" t="s">
        <v>210</v>
      </c>
      <c r="C216" s="219">
        <v>0</v>
      </c>
      <c r="D216" s="219">
        <v>0</v>
      </c>
      <c r="E216" s="219">
        <v>331.84</v>
      </c>
      <c r="F216" s="219">
        <v>0</v>
      </c>
      <c r="G216" s="219">
        <v>331.84</v>
      </c>
      <c r="H216" s="219">
        <v>0</v>
      </c>
      <c r="I216" s="219">
        <v>331.84</v>
      </c>
      <c r="J216" s="219">
        <v>0</v>
      </c>
      <c r="K216" s="219">
        <v>331.84</v>
      </c>
    </row>
    <row r="217" spans="1:11" x14ac:dyDescent="0.2">
      <c r="A217" s="218" t="s">
        <v>209</v>
      </c>
      <c r="B217" s="218" t="s">
        <v>208</v>
      </c>
      <c r="C217" s="219">
        <v>0</v>
      </c>
      <c r="D217" s="219">
        <v>0</v>
      </c>
      <c r="E217" s="219">
        <v>2160</v>
      </c>
      <c r="F217" s="219">
        <v>0</v>
      </c>
      <c r="G217" s="219">
        <v>2160</v>
      </c>
      <c r="H217" s="219">
        <v>0</v>
      </c>
      <c r="I217" s="219">
        <v>2160</v>
      </c>
      <c r="J217" s="219">
        <v>0</v>
      </c>
      <c r="K217" s="219">
        <v>2160</v>
      </c>
    </row>
    <row r="218" spans="1:11" x14ac:dyDescent="0.2">
      <c r="A218" s="218" t="s">
        <v>207</v>
      </c>
      <c r="B218" s="218" t="s">
        <v>206</v>
      </c>
      <c r="C218" s="219">
        <v>0</v>
      </c>
      <c r="D218" s="219">
        <v>0</v>
      </c>
      <c r="E218" s="219">
        <v>0</v>
      </c>
      <c r="F218" s="219">
        <v>0</v>
      </c>
      <c r="G218" s="219">
        <v>0</v>
      </c>
      <c r="H218" s="219">
        <v>0</v>
      </c>
      <c r="I218" s="219">
        <v>0</v>
      </c>
      <c r="J218" s="219">
        <v>0</v>
      </c>
      <c r="K218" s="219">
        <v>0</v>
      </c>
    </row>
    <row r="219" spans="1:11" x14ac:dyDescent="0.2">
      <c r="A219" s="218" t="s">
        <v>205</v>
      </c>
      <c r="B219" s="218" t="s">
        <v>204</v>
      </c>
      <c r="C219" s="219">
        <v>0</v>
      </c>
      <c r="D219" s="219">
        <v>0</v>
      </c>
      <c r="E219" s="219">
        <v>89381.25</v>
      </c>
      <c r="F219" s="219">
        <v>0</v>
      </c>
      <c r="G219" s="219">
        <v>89381.25</v>
      </c>
      <c r="H219" s="219">
        <v>0</v>
      </c>
      <c r="I219" s="219">
        <v>89381.25</v>
      </c>
      <c r="J219" s="219">
        <v>0</v>
      </c>
      <c r="K219" s="219">
        <v>89381.25</v>
      </c>
    </row>
    <row r="220" spans="1:11" x14ac:dyDescent="0.2">
      <c r="A220" s="218" t="s">
        <v>199</v>
      </c>
      <c r="B220" s="218" t="s">
        <v>198</v>
      </c>
      <c r="C220" s="219">
        <v>0</v>
      </c>
      <c r="D220" s="219">
        <v>0</v>
      </c>
      <c r="E220" s="219">
        <v>3662.5</v>
      </c>
      <c r="F220" s="219">
        <v>0</v>
      </c>
      <c r="G220" s="219">
        <v>3662.5</v>
      </c>
      <c r="H220" s="219">
        <v>0</v>
      </c>
      <c r="I220" s="219">
        <v>3662.5</v>
      </c>
      <c r="J220" s="219">
        <v>0</v>
      </c>
      <c r="K220" s="219">
        <v>3662.5</v>
      </c>
    </row>
    <row r="221" spans="1:11" x14ac:dyDescent="0.2">
      <c r="A221" s="119" t="s">
        <v>181</v>
      </c>
      <c r="B221" s="119" t="s">
        <v>180</v>
      </c>
      <c r="C221" s="120">
        <v>0</v>
      </c>
      <c r="D221" s="120">
        <v>0</v>
      </c>
      <c r="E221" s="120">
        <v>2362.5</v>
      </c>
      <c r="F221" s="120">
        <v>0</v>
      </c>
      <c r="G221" s="120">
        <v>2362.5</v>
      </c>
      <c r="H221" s="120">
        <v>0</v>
      </c>
      <c r="I221" s="120">
        <v>2362.5</v>
      </c>
      <c r="J221" s="120">
        <v>0</v>
      </c>
      <c r="K221" s="120">
        <v>2362.5</v>
      </c>
    </row>
    <row r="222" spans="1:11" x14ac:dyDescent="0.2">
      <c r="A222" s="284" t="s">
        <v>326</v>
      </c>
      <c r="B222" s="284" t="s">
        <v>325</v>
      </c>
      <c r="C222" s="285">
        <v>0</v>
      </c>
      <c r="D222" s="285">
        <v>0</v>
      </c>
      <c r="E222" s="285">
        <v>22026.01</v>
      </c>
      <c r="F222" s="285">
        <v>0</v>
      </c>
      <c r="G222" s="285">
        <v>22026.01</v>
      </c>
      <c r="H222" s="285">
        <v>0</v>
      </c>
      <c r="I222" s="285">
        <v>22026.01</v>
      </c>
      <c r="J222" s="285">
        <v>0</v>
      </c>
      <c r="K222" s="285">
        <v>22026.01</v>
      </c>
    </row>
    <row r="223" spans="1:11" x14ac:dyDescent="0.2">
      <c r="A223" s="284" t="s">
        <v>324</v>
      </c>
      <c r="B223" s="284" t="s">
        <v>323</v>
      </c>
      <c r="C223" s="285">
        <v>0</v>
      </c>
      <c r="D223" s="285">
        <v>0</v>
      </c>
      <c r="E223" s="285">
        <v>11802.6</v>
      </c>
      <c r="F223" s="285">
        <v>0</v>
      </c>
      <c r="G223" s="285">
        <v>11802.6</v>
      </c>
      <c r="H223" s="285">
        <v>0</v>
      </c>
      <c r="I223" s="285">
        <v>11802.6</v>
      </c>
      <c r="J223" s="285">
        <v>0</v>
      </c>
      <c r="K223" s="285">
        <v>11802.6</v>
      </c>
    </row>
    <row r="224" spans="1:11" x14ac:dyDescent="0.2">
      <c r="A224" s="284" t="s">
        <v>316</v>
      </c>
      <c r="B224" s="284" t="s">
        <v>826</v>
      </c>
      <c r="C224" s="285">
        <v>0</v>
      </c>
      <c r="D224" s="285">
        <v>0</v>
      </c>
      <c r="E224" s="285">
        <v>24351.94</v>
      </c>
      <c r="F224" s="285">
        <v>0</v>
      </c>
      <c r="G224" s="285">
        <v>24351.94</v>
      </c>
      <c r="H224" s="285">
        <v>0</v>
      </c>
      <c r="I224" s="285">
        <v>24351.94</v>
      </c>
      <c r="J224" s="285">
        <v>0</v>
      </c>
      <c r="K224" s="285">
        <v>24351.94</v>
      </c>
    </row>
    <row r="225" spans="1:11" x14ac:dyDescent="0.2">
      <c r="A225" s="282" t="s">
        <v>309</v>
      </c>
      <c r="B225" s="282" t="s">
        <v>827</v>
      </c>
      <c r="C225" s="283">
        <v>0</v>
      </c>
      <c r="D225" s="283">
        <v>0</v>
      </c>
      <c r="E225" s="283">
        <v>20830.900000000001</v>
      </c>
      <c r="F225" s="283">
        <v>0</v>
      </c>
      <c r="G225" s="283">
        <v>20830.900000000001</v>
      </c>
      <c r="H225" s="283">
        <v>0</v>
      </c>
      <c r="I225" s="283">
        <v>20830.900000000001</v>
      </c>
      <c r="J225" s="283">
        <v>0</v>
      </c>
      <c r="K225" s="283">
        <v>20830.900000000001</v>
      </c>
    </row>
    <row r="226" spans="1:11" x14ac:dyDescent="0.2">
      <c r="A226" s="282" t="s">
        <v>307</v>
      </c>
      <c r="B226" s="282" t="s">
        <v>306</v>
      </c>
      <c r="C226" s="283">
        <v>0</v>
      </c>
      <c r="D226" s="283">
        <v>0</v>
      </c>
      <c r="E226" s="283">
        <v>37.5</v>
      </c>
      <c r="F226" s="283">
        <v>0</v>
      </c>
      <c r="G226" s="283">
        <v>37.5</v>
      </c>
      <c r="H226" s="283">
        <v>0</v>
      </c>
      <c r="I226" s="283">
        <v>37.5</v>
      </c>
      <c r="J226" s="283">
        <v>0</v>
      </c>
      <c r="K226" s="283">
        <v>37.5</v>
      </c>
    </row>
    <row r="227" spans="1:11" x14ac:dyDescent="0.2">
      <c r="A227" s="282" t="s">
        <v>303</v>
      </c>
      <c r="B227" s="282" t="s">
        <v>302</v>
      </c>
      <c r="C227" s="283">
        <v>0</v>
      </c>
      <c r="D227" s="283">
        <v>0</v>
      </c>
      <c r="E227" s="283">
        <v>18963.82</v>
      </c>
      <c r="F227" s="283">
        <v>0</v>
      </c>
      <c r="G227" s="283">
        <v>18963.82</v>
      </c>
      <c r="H227" s="283">
        <v>0</v>
      </c>
      <c r="I227" s="283">
        <v>18963.82</v>
      </c>
      <c r="J227" s="283">
        <v>0</v>
      </c>
      <c r="K227" s="283">
        <v>18963.82</v>
      </c>
    </row>
    <row r="228" spans="1:11" x14ac:dyDescent="0.2">
      <c r="A228" s="282" t="s">
        <v>299</v>
      </c>
      <c r="B228" s="282" t="s">
        <v>298</v>
      </c>
      <c r="C228" s="283">
        <v>0</v>
      </c>
      <c r="D228" s="283">
        <v>0</v>
      </c>
      <c r="E228" s="283">
        <v>21371.279999999999</v>
      </c>
      <c r="F228" s="283">
        <v>0</v>
      </c>
      <c r="G228" s="283">
        <v>21371.279999999999</v>
      </c>
      <c r="H228" s="283">
        <v>0</v>
      </c>
      <c r="I228" s="283">
        <v>21371.279999999999</v>
      </c>
      <c r="J228" s="283">
        <v>0</v>
      </c>
      <c r="K228" s="283">
        <v>21371.279999999999</v>
      </c>
    </row>
    <row r="229" spans="1:11" x14ac:dyDescent="0.2">
      <c r="A229" s="150" t="s">
        <v>297</v>
      </c>
      <c r="B229" s="150" t="s">
        <v>296</v>
      </c>
      <c r="C229" s="151">
        <v>0</v>
      </c>
      <c r="D229" s="151">
        <v>0</v>
      </c>
      <c r="E229" s="151">
        <v>5112.2299999999996</v>
      </c>
      <c r="F229" s="151">
        <v>0</v>
      </c>
      <c r="G229" s="151">
        <v>5112.2299999999996</v>
      </c>
      <c r="H229" s="151">
        <v>0</v>
      </c>
      <c r="I229" s="151">
        <v>5112.2299999999996</v>
      </c>
      <c r="J229" s="151">
        <v>0</v>
      </c>
      <c r="K229" s="151">
        <v>5112.2299999999996</v>
      </c>
    </row>
    <row r="230" spans="1:11" x14ac:dyDescent="0.2">
      <c r="A230" s="164" t="s">
        <v>192</v>
      </c>
      <c r="B230" s="164" t="s">
        <v>191</v>
      </c>
      <c r="C230" s="165">
        <v>0</v>
      </c>
      <c r="D230" s="165">
        <v>0</v>
      </c>
      <c r="E230" s="165">
        <v>8380</v>
      </c>
      <c r="F230" s="165">
        <v>0</v>
      </c>
      <c r="G230" s="165">
        <v>8380</v>
      </c>
      <c r="H230" s="165">
        <v>0</v>
      </c>
      <c r="I230" s="165">
        <v>8380</v>
      </c>
      <c r="J230" s="165">
        <v>0</v>
      </c>
      <c r="K230" s="165">
        <v>8380</v>
      </c>
    </row>
    <row r="231" spans="1:11" x14ac:dyDescent="0.2">
      <c r="A231" s="143" t="s">
        <v>190</v>
      </c>
      <c r="B231" s="143" t="s">
        <v>189</v>
      </c>
      <c r="C231" s="144">
        <v>0</v>
      </c>
      <c r="D231" s="144">
        <v>0</v>
      </c>
      <c r="E231" s="144">
        <v>714</v>
      </c>
      <c r="F231" s="144">
        <v>0</v>
      </c>
      <c r="G231" s="144">
        <v>714</v>
      </c>
      <c r="H231" s="144">
        <v>0</v>
      </c>
      <c r="I231" s="144">
        <v>714</v>
      </c>
      <c r="J231" s="144">
        <v>0</v>
      </c>
      <c r="K231" s="144">
        <v>714</v>
      </c>
    </row>
    <row r="232" spans="1:11" x14ac:dyDescent="0.2">
      <c r="A232" s="143" t="s">
        <v>188</v>
      </c>
      <c r="B232" s="143" t="s">
        <v>187</v>
      </c>
      <c r="C232" s="144">
        <v>0</v>
      </c>
      <c r="D232" s="144">
        <v>0</v>
      </c>
      <c r="E232" s="144">
        <v>27324.79</v>
      </c>
      <c r="F232" s="144">
        <v>0</v>
      </c>
      <c r="G232" s="144">
        <v>27324.79</v>
      </c>
      <c r="H232" s="144">
        <v>0</v>
      </c>
      <c r="I232" s="144">
        <v>27324.79</v>
      </c>
      <c r="J232" s="144">
        <v>0</v>
      </c>
      <c r="K232" s="144">
        <v>27324.79</v>
      </c>
    </row>
    <row r="233" spans="1:11" x14ac:dyDescent="0.2">
      <c r="A233" s="204" t="s">
        <v>186</v>
      </c>
      <c r="B233" s="204" t="s">
        <v>86</v>
      </c>
      <c r="C233" s="205">
        <v>0</v>
      </c>
      <c r="D233" s="205">
        <v>0</v>
      </c>
      <c r="E233" s="205">
        <v>175639.32</v>
      </c>
      <c r="F233" s="205">
        <v>0</v>
      </c>
      <c r="G233" s="205">
        <v>175639.32</v>
      </c>
      <c r="H233" s="205">
        <v>0</v>
      </c>
      <c r="I233" s="205">
        <v>175639.32</v>
      </c>
      <c r="J233" s="205">
        <v>0</v>
      </c>
      <c r="K233" s="205">
        <v>175639.32</v>
      </c>
    </row>
    <row r="234" spans="1:11" x14ac:dyDescent="0.2">
      <c r="A234" s="183" t="s">
        <v>185</v>
      </c>
      <c r="B234" s="183" t="s">
        <v>143</v>
      </c>
      <c r="C234" s="184">
        <v>0</v>
      </c>
      <c r="D234" s="184">
        <v>0</v>
      </c>
      <c r="E234" s="184">
        <v>200</v>
      </c>
      <c r="F234" s="184">
        <v>0</v>
      </c>
      <c r="G234" s="184">
        <v>200</v>
      </c>
      <c r="H234" s="184">
        <v>0</v>
      </c>
      <c r="I234" s="184">
        <v>200</v>
      </c>
      <c r="J234" s="184">
        <v>0</v>
      </c>
      <c r="K234" s="184">
        <v>200</v>
      </c>
    </row>
    <row r="235" spans="1:11" x14ac:dyDescent="0.2">
      <c r="A235" s="183" t="s">
        <v>184</v>
      </c>
      <c r="B235" s="183" t="s">
        <v>828</v>
      </c>
      <c r="C235" s="184">
        <v>0</v>
      </c>
      <c r="D235" s="184">
        <v>0</v>
      </c>
      <c r="E235" s="184">
        <v>140</v>
      </c>
      <c r="F235" s="184">
        <v>0</v>
      </c>
      <c r="G235" s="184">
        <v>140</v>
      </c>
      <c r="H235" s="184">
        <v>0</v>
      </c>
      <c r="I235" s="184">
        <v>140</v>
      </c>
      <c r="J235" s="184">
        <v>0</v>
      </c>
      <c r="K235" s="184">
        <v>140</v>
      </c>
    </row>
    <row r="236" spans="1:11" x14ac:dyDescent="0.2">
      <c r="A236" s="210" t="s">
        <v>177</v>
      </c>
      <c r="B236" s="210" t="s">
        <v>176</v>
      </c>
      <c r="C236" s="211">
        <v>0</v>
      </c>
      <c r="D236" s="211">
        <v>0</v>
      </c>
      <c r="E236" s="211">
        <v>2316.2800000000002</v>
      </c>
      <c r="F236" s="211">
        <v>0</v>
      </c>
      <c r="G236" s="211">
        <v>2316.2800000000002</v>
      </c>
      <c r="H236" s="211">
        <v>0</v>
      </c>
      <c r="I236" s="211">
        <v>2316.2800000000002</v>
      </c>
      <c r="J236" s="211">
        <v>0</v>
      </c>
      <c r="K236" s="211">
        <v>2316.2800000000002</v>
      </c>
    </row>
    <row r="237" spans="1:11" x14ac:dyDescent="0.2">
      <c r="A237" s="210" t="s">
        <v>175</v>
      </c>
      <c r="B237" s="210" t="s">
        <v>174</v>
      </c>
      <c r="C237" s="211">
        <v>0</v>
      </c>
      <c r="D237" s="211">
        <v>0</v>
      </c>
      <c r="E237" s="211">
        <v>10303.84</v>
      </c>
      <c r="F237" s="211">
        <v>0</v>
      </c>
      <c r="G237" s="211">
        <v>10303.84</v>
      </c>
      <c r="H237" s="211">
        <v>0</v>
      </c>
      <c r="I237" s="211">
        <v>10303.84</v>
      </c>
      <c r="J237" s="211">
        <v>0</v>
      </c>
      <c r="K237" s="211">
        <v>10303.84</v>
      </c>
    </row>
    <row r="238" spans="1:11" x14ac:dyDescent="0.2">
      <c r="A238" s="210" t="s">
        <v>173</v>
      </c>
      <c r="B238" s="210" t="s">
        <v>172</v>
      </c>
      <c r="C238" s="211">
        <v>0</v>
      </c>
      <c r="D238" s="211">
        <v>0</v>
      </c>
      <c r="E238" s="211">
        <v>1224.8699999999999</v>
      </c>
      <c r="F238" s="211">
        <v>0</v>
      </c>
      <c r="G238" s="211">
        <v>1224.8699999999999</v>
      </c>
      <c r="H238" s="211">
        <v>0</v>
      </c>
      <c r="I238" s="211">
        <v>1224.8699999999999</v>
      </c>
      <c r="J238" s="211">
        <v>0</v>
      </c>
      <c r="K238" s="211">
        <v>1224.8699999999999</v>
      </c>
    </row>
    <row r="239" spans="1:11" x14ac:dyDescent="0.2">
      <c r="A239" s="210" t="s">
        <v>169</v>
      </c>
      <c r="B239" s="210" t="s">
        <v>168</v>
      </c>
      <c r="C239" s="211">
        <v>0</v>
      </c>
      <c r="D239" s="211">
        <v>0</v>
      </c>
      <c r="E239" s="211">
        <v>607.5</v>
      </c>
      <c r="F239" s="211">
        <v>0</v>
      </c>
      <c r="G239" s="211">
        <v>607.5</v>
      </c>
      <c r="H239" s="211">
        <v>0</v>
      </c>
      <c r="I239" s="211">
        <v>607.5</v>
      </c>
      <c r="J239" s="211">
        <v>0</v>
      </c>
      <c r="K239" s="211">
        <v>607.5</v>
      </c>
    </row>
    <row r="240" spans="1:11" x14ac:dyDescent="0.2">
      <c r="A240" s="280" t="s">
        <v>165</v>
      </c>
      <c r="B240" s="280" t="s">
        <v>164</v>
      </c>
      <c r="C240" s="281">
        <v>0</v>
      </c>
      <c r="D240" s="281">
        <v>0</v>
      </c>
      <c r="E240" s="281">
        <v>1403.11</v>
      </c>
      <c r="F240" s="281">
        <v>0</v>
      </c>
      <c r="G240" s="281">
        <v>1403.11</v>
      </c>
      <c r="H240" s="281">
        <v>0</v>
      </c>
      <c r="I240" s="281">
        <v>1403.11</v>
      </c>
      <c r="J240" s="281">
        <v>0</v>
      </c>
      <c r="K240" s="281">
        <v>1403.11</v>
      </c>
    </row>
    <row r="241" spans="1:11" x14ac:dyDescent="0.2">
      <c r="A241" s="168" t="s">
        <v>163</v>
      </c>
      <c r="B241" s="168" t="s">
        <v>162</v>
      </c>
      <c r="C241" s="169">
        <v>0</v>
      </c>
      <c r="D241" s="169">
        <v>0</v>
      </c>
      <c r="E241" s="169">
        <v>21.24</v>
      </c>
      <c r="F241" s="169">
        <v>0</v>
      </c>
      <c r="G241" s="169">
        <v>21.24</v>
      </c>
      <c r="H241" s="169">
        <v>0</v>
      </c>
      <c r="I241" s="169">
        <v>21.24</v>
      </c>
      <c r="J241" s="169">
        <v>0</v>
      </c>
      <c r="K241" s="169">
        <v>21.24</v>
      </c>
    </row>
    <row r="242" spans="1:11" x14ac:dyDescent="0.2">
      <c r="A242" s="196" t="s">
        <v>1193</v>
      </c>
      <c r="B242" s="196" t="s">
        <v>1194</v>
      </c>
      <c r="C242" s="197">
        <v>0</v>
      </c>
      <c r="D242" s="197">
        <v>0</v>
      </c>
      <c r="E242" s="197">
        <v>80</v>
      </c>
      <c r="F242" s="197">
        <v>0</v>
      </c>
      <c r="G242" s="197">
        <v>80</v>
      </c>
      <c r="H242" s="197">
        <v>0</v>
      </c>
      <c r="I242" s="197">
        <v>80</v>
      </c>
      <c r="J242" s="197">
        <v>0</v>
      </c>
      <c r="K242" s="197">
        <v>80</v>
      </c>
    </row>
    <row r="243" spans="1:11" x14ac:dyDescent="0.2">
      <c r="A243" s="196" t="s">
        <v>148</v>
      </c>
      <c r="B243" s="196" t="s">
        <v>147</v>
      </c>
      <c r="C243" s="197">
        <v>0</v>
      </c>
      <c r="D243" s="197">
        <v>0</v>
      </c>
      <c r="E243" s="197">
        <v>2446.5</v>
      </c>
      <c r="F243" s="197">
        <v>0</v>
      </c>
      <c r="G243" s="197">
        <v>2446.5</v>
      </c>
      <c r="H243" s="197">
        <v>0</v>
      </c>
      <c r="I243" s="197">
        <v>2446.5</v>
      </c>
      <c r="J243" s="197">
        <v>0</v>
      </c>
      <c r="K243" s="197">
        <v>2446.5</v>
      </c>
    </row>
    <row r="244" spans="1:11" x14ac:dyDescent="0.2">
      <c r="A244" s="196" t="s">
        <v>144</v>
      </c>
      <c r="B244" s="196" t="s">
        <v>143</v>
      </c>
      <c r="C244" s="197">
        <v>0</v>
      </c>
      <c r="D244" s="197">
        <v>0</v>
      </c>
      <c r="E244" s="197">
        <v>295</v>
      </c>
      <c r="F244" s="197">
        <v>0</v>
      </c>
      <c r="G244" s="197">
        <v>295</v>
      </c>
      <c r="H244" s="197">
        <v>0</v>
      </c>
      <c r="I244" s="197">
        <v>295</v>
      </c>
      <c r="J244" s="197">
        <v>0</v>
      </c>
      <c r="K244" s="197">
        <v>295</v>
      </c>
    </row>
    <row r="245" spans="1:11" x14ac:dyDescent="0.2">
      <c r="A245" s="196" t="s">
        <v>142</v>
      </c>
      <c r="B245" s="196" t="s">
        <v>1174</v>
      </c>
      <c r="C245" s="197">
        <v>0</v>
      </c>
      <c r="D245" s="197">
        <v>0</v>
      </c>
      <c r="E245" s="197">
        <v>1698230.81</v>
      </c>
      <c r="F245" s="197">
        <v>0</v>
      </c>
      <c r="G245" s="197">
        <v>1698230.81</v>
      </c>
      <c r="H245" s="197">
        <v>0</v>
      </c>
      <c r="I245" s="197">
        <v>1698230.81</v>
      </c>
      <c r="J245" s="197">
        <v>0</v>
      </c>
      <c r="K245" s="197">
        <v>1698230.81</v>
      </c>
    </row>
    <row r="246" spans="1:11" x14ac:dyDescent="0.2">
      <c r="A246" s="196" t="s">
        <v>456</v>
      </c>
      <c r="B246" s="196" t="s">
        <v>455</v>
      </c>
      <c r="C246" s="197">
        <v>0</v>
      </c>
      <c r="D246" s="197">
        <v>0</v>
      </c>
      <c r="E246" s="197">
        <v>0</v>
      </c>
      <c r="F246" s="197">
        <v>0</v>
      </c>
      <c r="G246" s="197">
        <v>0</v>
      </c>
      <c r="H246" s="197">
        <v>0</v>
      </c>
      <c r="I246" s="197">
        <v>0</v>
      </c>
      <c r="J246" s="197">
        <v>0</v>
      </c>
      <c r="K246" s="197">
        <v>0</v>
      </c>
    </row>
    <row r="247" spans="1:11" x14ac:dyDescent="0.2">
      <c r="A247" s="196" t="s">
        <v>136</v>
      </c>
      <c r="B247" s="196" t="s">
        <v>830</v>
      </c>
      <c r="C247" s="197">
        <v>0</v>
      </c>
      <c r="D247" s="197">
        <v>0</v>
      </c>
      <c r="E247" s="197">
        <v>140746.44</v>
      </c>
      <c r="F247" s="197">
        <v>0</v>
      </c>
      <c r="G247" s="197">
        <v>140746.44</v>
      </c>
      <c r="H247" s="197">
        <v>0</v>
      </c>
      <c r="I247" s="197">
        <v>140746.44</v>
      </c>
      <c r="J247" s="197">
        <v>0</v>
      </c>
      <c r="K247" s="197">
        <v>140746.44</v>
      </c>
    </row>
    <row r="248" spans="1:11" x14ac:dyDescent="0.2">
      <c r="A248" s="196" t="s">
        <v>831</v>
      </c>
      <c r="B248" s="196" t="s">
        <v>832</v>
      </c>
      <c r="C248" s="197">
        <v>0</v>
      </c>
      <c r="D248" s="197">
        <v>0</v>
      </c>
      <c r="E248" s="197">
        <v>12633.66</v>
      </c>
      <c r="F248" s="197">
        <v>0</v>
      </c>
      <c r="G248" s="197">
        <v>12633.66</v>
      </c>
      <c r="H248" s="197">
        <v>0</v>
      </c>
      <c r="I248" s="197">
        <v>12633.66</v>
      </c>
      <c r="J248" s="197">
        <v>0</v>
      </c>
      <c r="K248" s="197">
        <v>12633.66</v>
      </c>
    </row>
    <row r="249" spans="1:11" ht="14.25" x14ac:dyDescent="0.2">
      <c r="A249" s="567" t="s">
        <v>846</v>
      </c>
      <c r="B249" s="567"/>
      <c r="C249" s="121">
        <v>0</v>
      </c>
      <c r="D249" s="121">
        <v>0</v>
      </c>
      <c r="E249" s="121">
        <v>6433829.4400000004</v>
      </c>
      <c r="F249" s="121">
        <v>0</v>
      </c>
      <c r="G249" s="121">
        <v>6433829.4400000004</v>
      </c>
      <c r="H249" s="121">
        <v>0</v>
      </c>
      <c r="I249" s="121">
        <v>6433829.4400000004</v>
      </c>
      <c r="J249" s="121">
        <v>0</v>
      </c>
      <c r="K249" s="121">
        <v>6433829.4400000004</v>
      </c>
    </row>
    <row r="250" spans="1:11" x14ac:dyDescent="0.2">
      <c r="A250" s="563"/>
      <c r="B250" s="563"/>
      <c r="C250" s="563"/>
      <c r="D250" s="563"/>
      <c r="E250" s="563"/>
      <c r="F250" s="563"/>
      <c r="G250" s="563"/>
      <c r="H250" s="563"/>
      <c r="I250" s="563"/>
      <c r="J250" s="563"/>
      <c r="K250" s="563"/>
    </row>
    <row r="251" spans="1:11" x14ac:dyDescent="0.2">
      <c r="A251" s="565" t="s">
        <v>771</v>
      </c>
      <c r="B251" s="565"/>
      <c r="C251" s="565"/>
      <c r="D251" s="565"/>
      <c r="E251" s="565"/>
      <c r="F251" s="565"/>
      <c r="G251" s="565"/>
      <c r="H251" s="565"/>
      <c r="I251" s="565"/>
      <c r="J251" s="565"/>
      <c r="K251" s="565"/>
    </row>
    <row r="252" spans="1:11" ht="12.75" customHeight="1" x14ac:dyDescent="0.2">
      <c r="A252" s="271" t="s">
        <v>772</v>
      </c>
      <c r="B252" s="271" t="s">
        <v>773</v>
      </c>
      <c r="C252" s="566" t="s">
        <v>774</v>
      </c>
      <c r="D252" s="566"/>
      <c r="E252" s="566" t="s">
        <v>775</v>
      </c>
      <c r="F252" s="566"/>
      <c r="G252" s="566" t="s">
        <v>776</v>
      </c>
      <c r="H252" s="566"/>
      <c r="I252" s="566" t="s">
        <v>777</v>
      </c>
      <c r="J252" s="566"/>
      <c r="K252" s="271" t="s">
        <v>778</v>
      </c>
    </row>
    <row r="253" spans="1:11" x14ac:dyDescent="0.2">
      <c r="A253" s="119" t="s">
        <v>1102</v>
      </c>
      <c r="B253" s="119" t="s">
        <v>1103</v>
      </c>
      <c r="C253" s="120">
        <v>0</v>
      </c>
      <c r="D253" s="120">
        <v>3653430.75</v>
      </c>
      <c r="E253" s="120">
        <v>0</v>
      </c>
      <c r="F253" s="120">
        <v>0</v>
      </c>
      <c r="G253" s="120">
        <v>0</v>
      </c>
      <c r="H253" s="120">
        <v>3653430.75</v>
      </c>
      <c r="I253" s="120">
        <v>0</v>
      </c>
      <c r="J253" s="120">
        <v>3653430.75</v>
      </c>
      <c r="K253" s="120">
        <v>-3653430.75</v>
      </c>
    </row>
    <row r="254" spans="1:11" x14ac:dyDescent="0.2">
      <c r="A254" s="119" t="s">
        <v>1104</v>
      </c>
      <c r="B254" s="119" t="s">
        <v>1105</v>
      </c>
      <c r="C254" s="120">
        <v>0</v>
      </c>
      <c r="D254" s="120">
        <v>161218183.40000001</v>
      </c>
      <c r="E254" s="120">
        <v>0</v>
      </c>
      <c r="F254" s="120">
        <v>0</v>
      </c>
      <c r="G254" s="120">
        <v>0</v>
      </c>
      <c r="H254" s="120">
        <v>161218183.40000001</v>
      </c>
      <c r="I254" s="120">
        <v>0</v>
      </c>
      <c r="J254" s="120">
        <v>161218183.40000001</v>
      </c>
      <c r="K254" s="120">
        <v>-161218183.40000001</v>
      </c>
    </row>
    <row r="255" spans="1:11" x14ac:dyDescent="0.2">
      <c r="A255" s="119" t="s">
        <v>1106</v>
      </c>
      <c r="B255" s="119" t="s">
        <v>1107</v>
      </c>
      <c r="C255" s="120">
        <v>0</v>
      </c>
      <c r="D255" s="120">
        <v>782392819.52999997</v>
      </c>
      <c r="E255" s="120">
        <v>243024168.34999999</v>
      </c>
      <c r="F255" s="120">
        <v>0</v>
      </c>
      <c r="G255" s="120">
        <v>243024168.34999999</v>
      </c>
      <c r="H255" s="120">
        <v>782392819.52999997</v>
      </c>
      <c r="I255" s="120">
        <v>0</v>
      </c>
      <c r="J255" s="120">
        <v>539368651.17999995</v>
      </c>
      <c r="K255" s="120">
        <v>-539368651.17999995</v>
      </c>
    </row>
    <row r="256" spans="1:11" x14ac:dyDescent="0.2">
      <c r="A256" s="119" t="s">
        <v>1108</v>
      </c>
      <c r="B256" s="119" t="s">
        <v>1109</v>
      </c>
      <c r="C256" s="120">
        <v>0</v>
      </c>
      <c r="D256" s="120">
        <v>904240158.16999996</v>
      </c>
      <c r="E256" s="120">
        <v>0</v>
      </c>
      <c r="F256" s="120">
        <v>0</v>
      </c>
      <c r="G256" s="120">
        <v>0</v>
      </c>
      <c r="H256" s="120">
        <v>904240158.16999996</v>
      </c>
      <c r="I256" s="120">
        <v>0</v>
      </c>
      <c r="J256" s="120">
        <v>904240158.16999996</v>
      </c>
      <c r="K256" s="120">
        <v>-904240158.16999996</v>
      </c>
    </row>
    <row r="257" spans="1:11" x14ac:dyDescent="0.2">
      <c r="A257" s="119" t="s">
        <v>1110</v>
      </c>
      <c r="B257" s="119" t="s">
        <v>1111</v>
      </c>
      <c r="C257" s="120">
        <v>0</v>
      </c>
      <c r="D257" s="120">
        <v>86639.19</v>
      </c>
      <c r="E257" s="120">
        <v>0</v>
      </c>
      <c r="F257" s="120">
        <v>0</v>
      </c>
      <c r="G257" s="120">
        <v>0</v>
      </c>
      <c r="H257" s="120">
        <v>86639.19</v>
      </c>
      <c r="I257" s="120">
        <v>0</v>
      </c>
      <c r="J257" s="120">
        <v>86639.19</v>
      </c>
      <c r="K257" s="120">
        <v>-86639.19</v>
      </c>
    </row>
    <row r="258" spans="1:11" x14ac:dyDescent="0.2">
      <c r="A258" s="119" t="s">
        <v>1112</v>
      </c>
      <c r="B258" s="119" t="s">
        <v>1113</v>
      </c>
      <c r="C258" s="120">
        <v>0</v>
      </c>
      <c r="D258" s="120">
        <v>185917997.94</v>
      </c>
      <c r="E258" s="120">
        <v>0</v>
      </c>
      <c r="F258" s="120">
        <v>0</v>
      </c>
      <c r="G258" s="120">
        <v>0</v>
      </c>
      <c r="H258" s="120">
        <v>185917997.94</v>
      </c>
      <c r="I258" s="120">
        <v>0</v>
      </c>
      <c r="J258" s="120">
        <v>185917997.94</v>
      </c>
      <c r="K258" s="120">
        <v>-185917997.94</v>
      </c>
    </row>
    <row r="259" spans="1:11" x14ac:dyDescent="0.2">
      <c r="A259" s="119" t="s">
        <v>1114</v>
      </c>
      <c r="B259" s="119" t="s">
        <v>1115</v>
      </c>
      <c r="C259" s="120">
        <v>0</v>
      </c>
      <c r="D259" s="120">
        <v>51999384.060000002</v>
      </c>
      <c r="E259" s="120">
        <v>0</v>
      </c>
      <c r="F259" s="120">
        <v>0</v>
      </c>
      <c r="G259" s="120">
        <v>0</v>
      </c>
      <c r="H259" s="120">
        <v>51999384.060000002</v>
      </c>
      <c r="I259" s="120">
        <v>0</v>
      </c>
      <c r="J259" s="120">
        <v>51999384.060000002</v>
      </c>
      <c r="K259" s="120">
        <v>-51999384.060000002</v>
      </c>
    </row>
    <row r="260" spans="1:11" x14ac:dyDescent="0.2">
      <c r="A260" s="119" t="s">
        <v>1116</v>
      </c>
      <c r="B260" s="119" t="s">
        <v>1117</v>
      </c>
      <c r="C260" s="120">
        <v>0</v>
      </c>
      <c r="D260" s="120">
        <v>5107650739.7200003</v>
      </c>
      <c r="E260" s="120">
        <v>0</v>
      </c>
      <c r="F260" s="120">
        <v>0</v>
      </c>
      <c r="G260" s="120">
        <v>0</v>
      </c>
      <c r="H260" s="120">
        <v>5107650739.7200003</v>
      </c>
      <c r="I260" s="120">
        <v>0</v>
      </c>
      <c r="J260" s="120">
        <v>5107650739.7200003</v>
      </c>
      <c r="K260" s="120">
        <v>-5107650739.7200003</v>
      </c>
    </row>
    <row r="261" spans="1:11" x14ac:dyDescent="0.2">
      <c r="A261" s="119" t="s">
        <v>1118</v>
      </c>
      <c r="B261" s="119" t="s">
        <v>1119</v>
      </c>
      <c r="C261" s="120">
        <v>5564136.5499999998</v>
      </c>
      <c r="D261" s="120">
        <v>0</v>
      </c>
      <c r="E261" s="120">
        <v>0</v>
      </c>
      <c r="F261" s="120">
        <v>0</v>
      </c>
      <c r="G261" s="120">
        <v>5564136.5499999998</v>
      </c>
      <c r="H261" s="120">
        <v>0</v>
      </c>
      <c r="I261" s="120">
        <v>5564136.5499999998</v>
      </c>
      <c r="J261" s="120">
        <v>0</v>
      </c>
      <c r="K261" s="120">
        <v>5564136.5499999998</v>
      </c>
    </row>
    <row r="262" spans="1:11" x14ac:dyDescent="0.2">
      <c r="A262" s="119" t="s">
        <v>1120</v>
      </c>
      <c r="B262" s="119" t="s">
        <v>1121</v>
      </c>
      <c r="C262" s="120">
        <v>0</v>
      </c>
      <c r="D262" s="120">
        <v>349646549.52999997</v>
      </c>
      <c r="E262" s="120">
        <v>0</v>
      </c>
      <c r="F262" s="120">
        <v>0</v>
      </c>
      <c r="G262" s="120">
        <v>0</v>
      </c>
      <c r="H262" s="120">
        <v>349646549.52999997</v>
      </c>
      <c r="I262" s="120">
        <v>0</v>
      </c>
      <c r="J262" s="120">
        <v>349646549.52999997</v>
      </c>
      <c r="K262" s="120">
        <v>-349646549.52999997</v>
      </c>
    </row>
    <row r="263" spans="1:11" x14ac:dyDescent="0.2">
      <c r="A263" s="119" t="s">
        <v>1122</v>
      </c>
      <c r="B263" s="119" t="s">
        <v>1123</v>
      </c>
      <c r="C263" s="120">
        <v>2058495.87</v>
      </c>
      <c r="D263" s="120">
        <v>0</v>
      </c>
      <c r="E263" s="120">
        <v>0</v>
      </c>
      <c r="F263" s="120">
        <v>0</v>
      </c>
      <c r="G263" s="120">
        <v>2058495.87</v>
      </c>
      <c r="H263" s="120">
        <v>0</v>
      </c>
      <c r="I263" s="120">
        <v>2058495.87</v>
      </c>
      <c r="J263" s="120">
        <v>0</v>
      </c>
      <c r="K263" s="120">
        <v>2058495.87</v>
      </c>
    </row>
    <row r="264" spans="1:11" x14ac:dyDescent="0.2">
      <c r="A264" s="119" t="s">
        <v>1124</v>
      </c>
      <c r="B264" s="119" t="s">
        <v>1125</v>
      </c>
      <c r="C264" s="120">
        <v>32717488.199999999</v>
      </c>
      <c r="D264" s="120">
        <v>0</v>
      </c>
      <c r="E264" s="120">
        <v>0</v>
      </c>
      <c r="F264" s="120">
        <v>0</v>
      </c>
      <c r="G264" s="120">
        <v>32717488.199999999</v>
      </c>
      <c r="H264" s="120">
        <v>0</v>
      </c>
      <c r="I264" s="120">
        <v>32717488.199999999</v>
      </c>
      <c r="J264" s="120">
        <v>0</v>
      </c>
      <c r="K264" s="120">
        <v>32717488.199999999</v>
      </c>
    </row>
    <row r="265" spans="1:11" x14ac:dyDescent="0.2">
      <c r="A265" s="119" t="s">
        <v>1126</v>
      </c>
      <c r="B265" s="119" t="s">
        <v>1127</v>
      </c>
      <c r="C265" s="120">
        <v>99362028.359999999</v>
      </c>
      <c r="D265" s="120">
        <v>0</v>
      </c>
      <c r="E265" s="120">
        <v>0</v>
      </c>
      <c r="F265" s="120">
        <v>0</v>
      </c>
      <c r="G265" s="120">
        <v>99362028.359999999</v>
      </c>
      <c r="H265" s="120">
        <v>0</v>
      </c>
      <c r="I265" s="120">
        <v>99362028.359999999</v>
      </c>
      <c r="J265" s="120">
        <v>0</v>
      </c>
      <c r="K265" s="120">
        <v>99362028.359999999</v>
      </c>
    </row>
    <row r="266" spans="1:11" ht="14.25" x14ac:dyDescent="0.2">
      <c r="A266" s="567" t="s">
        <v>1128</v>
      </c>
      <c r="B266" s="567"/>
      <c r="C266" s="121">
        <v>139702148.97999999</v>
      </c>
      <c r="D266" s="121">
        <v>7546805902.29</v>
      </c>
      <c r="E266" s="121">
        <v>243024168.34999999</v>
      </c>
      <c r="F266" s="121">
        <v>0</v>
      </c>
      <c r="G266" s="121">
        <v>382726317.32999998</v>
      </c>
      <c r="H266" s="121">
        <v>7546805902.29</v>
      </c>
      <c r="I266" s="121">
        <v>139702148.97999999</v>
      </c>
      <c r="J266" s="121">
        <v>7303781733.9399996</v>
      </c>
      <c r="K266" s="121">
        <v>-7164079584.96</v>
      </c>
    </row>
    <row r="267" spans="1:11" x14ac:dyDescent="0.2">
      <c r="A267" s="563"/>
      <c r="B267" s="563"/>
      <c r="C267" s="563"/>
      <c r="D267" s="563"/>
      <c r="E267" s="563"/>
      <c r="F267" s="563"/>
      <c r="G267" s="563"/>
      <c r="H267" s="563"/>
      <c r="I267" s="563"/>
      <c r="J267" s="563"/>
      <c r="K267" s="563"/>
    </row>
    <row r="268" spans="1:11" x14ac:dyDescent="0.2">
      <c r="A268" s="565" t="s">
        <v>771</v>
      </c>
      <c r="B268" s="565"/>
      <c r="C268" s="565"/>
      <c r="D268" s="565"/>
      <c r="E268" s="565"/>
      <c r="F268" s="565"/>
      <c r="G268" s="565"/>
      <c r="H268" s="565"/>
      <c r="I268" s="565"/>
      <c r="J268" s="565"/>
      <c r="K268" s="565"/>
    </row>
    <row r="269" spans="1:11" ht="12.75" customHeight="1" x14ac:dyDescent="0.2">
      <c r="A269" s="271" t="s">
        <v>772</v>
      </c>
      <c r="B269" s="271" t="s">
        <v>773</v>
      </c>
      <c r="C269" s="566" t="s">
        <v>774</v>
      </c>
      <c r="D269" s="566"/>
      <c r="E269" s="566" t="s">
        <v>775</v>
      </c>
      <c r="F269" s="566"/>
      <c r="G269" s="566" t="s">
        <v>776</v>
      </c>
      <c r="H269" s="566"/>
      <c r="I269" s="566" t="s">
        <v>777</v>
      </c>
      <c r="J269" s="566"/>
      <c r="K269" s="271" t="s">
        <v>778</v>
      </c>
    </row>
    <row r="270" spans="1:11" x14ac:dyDescent="0.2">
      <c r="A270" s="119" t="s">
        <v>1129</v>
      </c>
      <c r="B270" s="119" t="s">
        <v>1130</v>
      </c>
      <c r="C270" s="120">
        <v>130999677.48999999</v>
      </c>
      <c r="D270" s="120">
        <v>0</v>
      </c>
      <c r="E270" s="120">
        <v>0</v>
      </c>
      <c r="F270" s="120">
        <v>0</v>
      </c>
      <c r="G270" s="120">
        <v>130999677.48999999</v>
      </c>
      <c r="H270" s="120">
        <v>0</v>
      </c>
      <c r="I270" s="120">
        <v>130999677.48999999</v>
      </c>
      <c r="J270" s="120">
        <v>0</v>
      </c>
      <c r="K270" s="120">
        <v>130999677.48999999</v>
      </c>
    </row>
    <row r="271" spans="1:11" x14ac:dyDescent="0.2">
      <c r="A271" s="119" t="s">
        <v>1131</v>
      </c>
      <c r="B271" s="119" t="s">
        <v>1132</v>
      </c>
      <c r="C271" s="120">
        <v>846110153.36000001</v>
      </c>
      <c r="D271" s="120">
        <v>0</v>
      </c>
      <c r="E271" s="120">
        <v>0</v>
      </c>
      <c r="F271" s="120">
        <v>0</v>
      </c>
      <c r="G271" s="120">
        <v>846110153.36000001</v>
      </c>
      <c r="H271" s="120">
        <v>0</v>
      </c>
      <c r="I271" s="120">
        <v>846110153.36000001</v>
      </c>
      <c r="J271" s="120">
        <v>0</v>
      </c>
      <c r="K271" s="120">
        <v>846110153.36000001</v>
      </c>
    </row>
    <row r="272" spans="1:11" x14ac:dyDescent="0.2">
      <c r="A272" s="119" t="s">
        <v>1133</v>
      </c>
      <c r="B272" s="119" t="s">
        <v>1134</v>
      </c>
      <c r="C272" s="120">
        <v>19719915.600000001</v>
      </c>
      <c r="D272" s="120">
        <v>0</v>
      </c>
      <c r="E272" s="120">
        <v>0</v>
      </c>
      <c r="F272" s="120">
        <v>0</v>
      </c>
      <c r="G272" s="120">
        <v>19719915.600000001</v>
      </c>
      <c r="H272" s="120">
        <v>0</v>
      </c>
      <c r="I272" s="120">
        <v>19719915.600000001</v>
      </c>
      <c r="J272" s="120">
        <v>0</v>
      </c>
      <c r="K272" s="120">
        <v>19719915.600000001</v>
      </c>
    </row>
    <row r="273" spans="1:11" x14ac:dyDescent="0.2">
      <c r="A273" s="119" t="s">
        <v>1135</v>
      </c>
      <c r="B273" s="119" t="s">
        <v>1136</v>
      </c>
      <c r="C273" s="120">
        <v>7583521</v>
      </c>
      <c r="D273" s="120">
        <v>0</v>
      </c>
      <c r="E273" s="120">
        <v>0</v>
      </c>
      <c r="F273" s="120">
        <v>0</v>
      </c>
      <c r="G273" s="120">
        <v>7583521</v>
      </c>
      <c r="H273" s="120">
        <v>0</v>
      </c>
      <c r="I273" s="120">
        <v>7583521</v>
      </c>
      <c r="J273" s="120">
        <v>0</v>
      </c>
      <c r="K273" s="120">
        <v>7583521</v>
      </c>
    </row>
    <row r="274" spans="1:11" x14ac:dyDescent="0.2">
      <c r="A274" s="119" t="s">
        <v>1137</v>
      </c>
      <c r="B274" s="119" t="s">
        <v>1138</v>
      </c>
      <c r="C274" s="120">
        <v>31851376.219999999</v>
      </c>
      <c r="D274" s="120">
        <v>0</v>
      </c>
      <c r="E274" s="120">
        <v>0</v>
      </c>
      <c r="F274" s="120">
        <v>0</v>
      </c>
      <c r="G274" s="120">
        <v>31851376.219999999</v>
      </c>
      <c r="H274" s="120">
        <v>0</v>
      </c>
      <c r="I274" s="120">
        <v>31851376.219999999</v>
      </c>
      <c r="J274" s="120">
        <v>0</v>
      </c>
      <c r="K274" s="120">
        <v>31851376.219999999</v>
      </c>
    </row>
    <row r="275" spans="1:11" x14ac:dyDescent="0.2">
      <c r="A275" s="119" t="s">
        <v>1139</v>
      </c>
      <c r="B275" s="119" t="s">
        <v>1140</v>
      </c>
      <c r="C275" s="120">
        <v>506889846.63999999</v>
      </c>
      <c r="D275" s="120">
        <v>0</v>
      </c>
      <c r="E275" s="120">
        <v>0</v>
      </c>
      <c r="F275" s="120">
        <v>0</v>
      </c>
      <c r="G275" s="120">
        <v>506889846.63999999</v>
      </c>
      <c r="H275" s="120">
        <v>0</v>
      </c>
      <c r="I275" s="120">
        <v>506889846.63999999</v>
      </c>
      <c r="J275" s="120">
        <v>0</v>
      </c>
      <c r="K275" s="120">
        <v>506889846.63999999</v>
      </c>
    </row>
    <row r="276" spans="1:11" x14ac:dyDescent="0.2">
      <c r="A276" s="119" t="s">
        <v>1141</v>
      </c>
      <c r="B276" s="119" t="s">
        <v>1142</v>
      </c>
      <c r="C276" s="120">
        <v>33164.379999999997</v>
      </c>
      <c r="D276" s="120">
        <v>0</v>
      </c>
      <c r="E276" s="120">
        <v>0</v>
      </c>
      <c r="F276" s="120">
        <v>0</v>
      </c>
      <c r="G276" s="120">
        <v>33164.379999999997</v>
      </c>
      <c r="H276" s="120">
        <v>0</v>
      </c>
      <c r="I276" s="120">
        <v>33164.379999999997</v>
      </c>
      <c r="J276" s="120">
        <v>0</v>
      </c>
      <c r="K276" s="120">
        <v>33164.379999999997</v>
      </c>
    </row>
    <row r="277" spans="1:11" x14ac:dyDescent="0.2">
      <c r="A277" s="119" t="s">
        <v>1143</v>
      </c>
      <c r="B277" s="119" t="s">
        <v>1144</v>
      </c>
      <c r="C277" s="120">
        <v>535443.64</v>
      </c>
      <c r="D277" s="120">
        <v>0</v>
      </c>
      <c r="E277" s="120">
        <v>0</v>
      </c>
      <c r="F277" s="120">
        <v>0</v>
      </c>
      <c r="G277" s="120">
        <v>535443.64</v>
      </c>
      <c r="H277" s="120">
        <v>0</v>
      </c>
      <c r="I277" s="120">
        <v>535443.64</v>
      </c>
      <c r="J277" s="120">
        <v>0</v>
      </c>
      <c r="K277" s="120">
        <v>535443.64</v>
      </c>
    </row>
    <row r="278" spans="1:11" x14ac:dyDescent="0.2">
      <c r="A278" s="119" t="s">
        <v>1145</v>
      </c>
      <c r="B278" s="119" t="s">
        <v>1146</v>
      </c>
      <c r="C278" s="120">
        <v>218836.99</v>
      </c>
      <c r="D278" s="120">
        <v>0</v>
      </c>
      <c r="E278" s="120">
        <v>0</v>
      </c>
      <c r="F278" s="120">
        <v>0</v>
      </c>
      <c r="G278" s="120">
        <v>218836.99</v>
      </c>
      <c r="H278" s="120">
        <v>0</v>
      </c>
      <c r="I278" s="120">
        <v>218836.99</v>
      </c>
      <c r="J278" s="120">
        <v>0</v>
      </c>
      <c r="K278" s="120">
        <v>218836.99</v>
      </c>
    </row>
    <row r="279" spans="1:11" x14ac:dyDescent="0.2">
      <c r="A279" s="119" t="s">
        <v>1147</v>
      </c>
      <c r="B279" s="119" t="s">
        <v>1148</v>
      </c>
      <c r="C279" s="120">
        <v>2069539.85</v>
      </c>
      <c r="D279" s="120">
        <v>0</v>
      </c>
      <c r="E279" s="120">
        <v>0</v>
      </c>
      <c r="F279" s="120">
        <v>0</v>
      </c>
      <c r="G279" s="120">
        <v>2069539.85</v>
      </c>
      <c r="H279" s="120">
        <v>0</v>
      </c>
      <c r="I279" s="120">
        <v>2069539.85</v>
      </c>
      <c r="J279" s="120">
        <v>0</v>
      </c>
      <c r="K279" s="120">
        <v>2069539.85</v>
      </c>
    </row>
    <row r="280" spans="1:11" x14ac:dyDescent="0.2">
      <c r="A280" s="119" t="s">
        <v>1149</v>
      </c>
      <c r="B280" s="119" t="s">
        <v>1150</v>
      </c>
      <c r="C280" s="120">
        <v>133402.74</v>
      </c>
      <c r="D280" s="120">
        <v>0</v>
      </c>
      <c r="E280" s="120">
        <v>0</v>
      </c>
      <c r="F280" s="120">
        <v>0</v>
      </c>
      <c r="G280" s="120">
        <v>133402.74</v>
      </c>
      <c r="H280" s="120">
        <v>0</v>
      </c>
      <c r="I280" s="120">
        <v>133402.74</v>
      </c>
      <c r="J280" s="120">
        <v>0</v>
      </c>
      <c r="K280" s="120">
        <v>133402.74</v>
      </c>
    </row>
    <row r="281" spans="1:11" x14ac:dyDescent="0.2">
      <c r="A281" s="119" t="s">
        <v>1151</v>
      </c>
      <c r="B281" s="119" t="s">
        <v>1152</v>
      </c>
      <c r="C281" s="120">
        <v>29824.66</v>
      </c>
      <c r="D281" s="120">
        <v>0</v>
      </c>
      <c r="E281" s="120">
        <v>0</v>
      </c>
      <c r="F281" s="120">
        <v>0</v>
      </c>
      <c r="G281" s="120">
        <v>29824.66</v>
      </c>
      <c r="H281" s="120">
        <v>0</v>
      </c>
      <c r="I281" s="120">
        <v>29824.66</v>
      </c>
      <c r="J281" s="120">
        <v>0</v>
      </c>
      <c r="K281" s="120">
        <v>29824.66</v>
      </c>
    </row>
    <row r="282" spans="1:11" x14ac:dyDescent="0.2">
      <c r="A282" s="119" t="s">
        <v>1153</v>
      </c>
      <c r="B282" s="119" t="s">
        <v>1154</v>
      </c>
      <c r="C282" s="120">
        <v>1656250</v>
      </c>
      <c r="D282" s="120">
        <v>0</v>
      </c>
      <c r="E282" s="120">
        <v>0</v>
      </c>
      <c r="F282" s="120">
        <v>0</v>
      </c>
      <c r="G282" s="120">
        <v>1656250</v>
      </c>
      <c r="H282" s="120">
        <v>0</v>
      </c>
      <c r="I282" s="120">
        <v>1656250</v>
      </c>
      <c r="J282" s="120">
        <v>0</v>
      </c>
      <c r="K282" s="120">
        <v>1656250</v>
      </c>
    </row>
    <row r="283" spans="1:11" x14ac:dyDescent="0.2">
      <c r="A283" s="119" t="s">
        <v>1155</v>
      </c>
      <c r="B283" s="119" t="s">
        <v>1130</v>
      </c>
      <c r="C283" s="120">
        <v>0</v>
      </c>
      <c r="D283" s="120">
        <v>130999677.48999999</v>
      </c>
      <c r="E283" s="120">
        <v>0</v>
      </c>
      <c r="F283" s="120">
        <v>0</v>
      </c>
      <c r="G283" s="120">
        <v>0</v>
      </c>
      <c r="H283" s="120">
        <v>130999677.48999999</v>
      </c>
      <c r="I283" s="120">
        <v>0</v>
      </c>
      <c r="J283" s="120">
        <v>130999677.48999999</v>
      </c>
      <c r="K283" s="120">
        <v>-130999677.48999999</v>
      </c>
    </row>
    <row r="284" spans="1:11" x14ac:dyDescent="0.2">
      <c r="A284" s="119" t="s">
        <v>1156</v>
      </c>
      <c r="B284" s="119" t="s">
        <v>1132</v>
      </c>
      <c r="C284" s="120">
        <v>0</v>
      </c>
      <c r="D284" s="120">
        <v>846110153.36000001</v>
      </c>
      <c r="E284" s="120">
        <v>0</v>
      </c>
      <c r="F284" s="120">
        <v>0</v>
      </c>
      <c r="G284" s="120">
        <v>0</v>
      </c>
      <c r="H284" s="120">
        <v>846110153.36000001</v>
      </c>
      <c r="I284" s="120">
        <v>0</v>
      </c>
      <c r="J284" s="120">
        <v>846110153.36000001</v>
      </c>
      <c r="K284" s="120">
        <v>-846110153.36000001</v>
      </c>
    </row>
    <row r="285" spans="1:11" x14ac:dyDescent="0.2">
      <c r="A285" s="119" t="s">
        <v>1157</v>
      </c>
      <c r="B285" s="119" t="s">
        <v>1158</v>
      </c>
      <c r="C285" s="120">
        <v>0</v>
      </c>
      <c r="D285" s="120">
        <v>19719915.600000001</v>
      </c>
      <c r="E285" s="120">
        <v>0</v>
      </c>
      <c r="F285" s="120">
        <v>0</v>
      </c>
      <c r="G285" s="120">
        <v>0</v>
      </c>
      <c r="H285" s="120">
        <v>19719915.600000001</v>
      </c>
      <c r="I285" s="120">
        <v>0</v>
      </c>
      <c r="J285" s="120">
        <v>19719915.600000001</v>
      </c>
      <c r="K285" s="120">
        <v>-19719915.600000001</v>
      </c>
    </row>
    <row r="286" spans="1:11" x14ac:dyDescent="0.2">
      <c r="A286" s="119" t="s">
        <v>1159</v>
      </c>
      <c r="B286" s="119" t="s">
        <v>1136</v>
      </c>
      <c r="C286" s="120">
        <v>0</v>
      </c>
      <c r="D286" s="120">
        <v>7583521</v>
      </c>
      <c r="E286" s="120">
        <v>0</v>
      </c>
      <c r="F286" s="120">
        <v>0</v>
      </c>
      <c r="G286" s="120">
        <v>0</v>
      </c>
      <c r="H286" s="120">
        <v>7583521</v>
      </c>
      <c r="I286" s="120">
        <v>0</v>
      </c>
      <c r="J286" s="120">
        <v>7583521</v>
      </c>
      <c r="K286" s="120">
        <v>-7583521</v>
      </c>
    </row>
    <row r="287" spans="1:11" x14ac:dyDescent="0.2">
      <c r="A287" s="119" t="s">
        <v>1160</v>
      </c>
      <c r="B287" s="119" t="s">
        <v>1138</v>
      </c>
      <c r="C287" s="120">
        <v>0</v>
      </c>
      <c r="D287" s="120">
        <v>31851376.219999999</v>
      </c>
      <c r="E287" s="120">
        <v>0</v>
      </c>
      <c r="F287" s="120">
        <v>0</v>
      </c>
      <c r="G287" s="120">
        <v>0</v>
      </c>
      <c r="H287" s="120">
        <v>31851376.219999999</v>
      </c>
      <c r="I287" s="120">
        <v>0</v>
      </c>
      <c r="J287" s="120">
        <v>31851376.219999999</v>
      </c>
      <c r="K287" s="120">
        <v>-31851376.219999999</v>
      </c>
    </row>
    <row r="288" spans="1:11" x14ac:dyDescent="0.2">
      <c r="A288" s="119" t="s">
        <v>1161</v>
      </c>
      <c r="B288" s="119" t="s">
        <v>1140</v>
      </c>
      <c r="C288" s="120">
        <v>0</v>
      </c>
      <c r="D288" s="120">
        <v>506889846.63999999</v>
      </c>
      <c r="E288" s="120">
        <v>0</v>
      </c>
      <c r="F288" s="120">
        <v>0</v>
      </c>
      <c r="G288" s="120">
        <v>0</v>
      </c>
      <c r="H288" s="120">
        <v>506889846.63999999</v>
      </c>
      <c r="I288" s="120">
        <v>0</v>
      </c>
      <c r="J288" s="120">
        <v>506889846.63999999</v>
      </c>
      <c r="K288" s="120">
        <v>-506889846.63999999</v>
      </c>
    </row>
    <row r="289" spans="1:11" x14ac:dyDescent="0.2">
      <c r="A289" s="119" t="s">
        <v>1162</v>
      </c>
      <c r="B289" s="119" t="s">
        <v>1142</v>
      </c>
      <c r="C289" s="120">
        <v>0</v>
      </c>
      <c r="D289" s="120">
        <v>33164.379999999997</v>
      </c>
      <c r="E289" s="120">
        <v>0</v>
      </c>
      <c r="F289" s="120">
        <v>0</v>
      </c>
      <c r="G289" s="120">
        <v>0</v>
      </c>
      <c r="H289" s="120">
        <v>33164.379999999997</v>
      </c>
      <c r="I289" s="120">
        <v>0</v>
      </c>
      <c r="J289" s="120">
        <v>33164.379999999997</v>
      </c>
      <c r="K289" s="120">
        <v>-33164.379999999997</v>
      </c>
    </row>
    <row r="290" spans="1:11" x14ac:dyDescent="0.2">
      <c r="A290" s="119" t="s">
        <v>1163</v>
      </c>
      <c r="B290" s="119" t="s">
        <v>1144</v>
      </c>
      <c r="C290" s="120">
        <v>0</v>
      </c>
      <c r="D290" s="120">
        <v>535443.64</v>
      </c>
      <c r="E290" s="120">
        <v>0</v>
      </c>
      <c r="F290" s="120">
        <v>0</v>
      </c>
      <c r="G290" s="120">
        <v>0</v>
      </c>
      <c r="H290" s="120">
        <v>535443.64</v>
      </c>
      <c r="I290" s="120">
        <v>0</v>
      </c>
      <c r="J290" s="120">
        <v>535443.64</v>
      </c>
      <c r="K290" s="120">
        <v>-535443.64</v>
      </c>
    </row>
    <row r="291" spans="1:11" x14ac:dyDescent="0.2">
      <c r="A291" s="119" t="s">
        <v>1164</v>
      </c>
      <c r="B291" s="119" t="s">
        <v>1146</v>
      </c>
      <c r="C291" s="120">
        <v>0</v>
      </c>
      <c r="D291" s="120">
        <v>218836.99</v>
      </c>
      <c r="E291" s="120">
        <v>0</v>
      </c>
      <c r="F291" s="120">
        <v>0</v>
      </c>
      <c r="G291" s="120">
        <v>0</v>
      </c>
      <c r="H291" s="120">
        <v>218836.99</v>
      </c>
      <c r="I291" s="120">
        <v>0</v>
      </c>
      <c r="J291" s="120">
        <v>218836.99</v>
      </c>
      <c r="K291" s="120">
        <v>-218836.99</v>
      </c>
    </row>
    <row r="292" spans="1:11" x14ac:dyDescent="0.2">
      <c r="A292" s="119" t="s">
        <v>1165</v>
      </c>
      <c r="B292" s="119" t="s">
        <v>1166</v>
      </c>
      <c r="C292" s="120">
        <v>0</v>
      </c>
      <c r="D292" s="120">
        <v>2069539.85</v>
      </c>
      <c r="E292" s="120">
        <v>0</v>
      </c>
      <c r="F292" s="120">
        <v>0</v>
      </c>
      <c r="G292" s="120">
        <v>0</v>
      </c>
      <c r="H292" s="120">
        <v>2069539.85</v>
      </c>
      <c r="I292" s="120">
        <v>0</v>
      </c>
      <c r="J292" s="120">
        <v>2069539.85</v>
      </c>
      <c r="K292" s="120">
        <v>-2069539.85</v>
      </c>
    </row>
    <row r="293" spans="1:11" x14ac:dyDescent="0.2">
      <c r="A293" s="119" t="s">
        <v>1167</v>
      </c>
      <c r="B293" s="119" t="s">
        <v>1150</v>
      </c>
      <c r="C293" s="120">
        <v>0</v>
      </c>
      <c r="D293" s="120">
        <v>133402.74</v>
      </c>
      <c r="E293" s="120">
        <v>0</v>
      </c>
      <c r="F293" s="120">
        <v>0</v>
      </c>
      <c r="G293" s="120">
        <v>0</v>
      </c>
      <c r="H293" s="120">
        <v>133402.74</v>
      </c>
      <c r="I293" s="120">
        <v>0</v>
      </c>
      <c r="J293" s="120">
        <v>133402.74</v>
      </c>
      <c r="K293" s="120">
        <v>-133402.74</v>
      </c>
    </row>
    <row r="294" spans="1:11" x14ac:dyDescent="0.2">
      <c r="A294" s="119" t="s">
        <v>1168</v>
      </c>
      <c r="B294" s="119" t="s">
        <v>1169</v>
      </c>
      <c r="C294" s="120">
        <v>0</v>
      </c>
      <c r="D294" s="120">
        <v>29824.66</v>
      </c>
      <c r="E294" s="120">
        <v>0</v>
      </c>
      <c r="F294" s="120">
        <v>0</v>
      </c>
      <c r="G294" s="120">
        <v>0</v>
      </c>
      <c r="H294" s="120">
        <v>29824.66</v>
      </c>
      <c r="I294" s="120">
        <v>0</v>
      </c>
      <c r="J294" s="120">
        <v>29824.66</v>
      </c>
      <c r="K294" s="120">
        <v>-29824.66</v>
      </c>
    </row>
    <row r="295" spans="1:11" x14ac:dyDescent="0.2">
      <c r="A295" s="119" t="s">
        <v>1170</v>
      </c>
      <c r="B295" s="119" t="s">
        <v>1154</v>
      </c>
      <c r="C295" s="120">
        <v>0</v>
      </c>
      <c r="D295" s="120">
        <v>1656250</v>
      </c>
      <c r="E295" s="120">
        <v>0</v>
      </c>
      <c r="F295" s="120">
        <v>0</v>
      </c>
      <c r="G295" s="120">
        <v>0</v>
      </c>
      <c r="H295" s="120">
        <v>1656250</v>
      </c>
      <c r="I295" s="120">
        <v>0</v>
      </c>
      <c r="J295" s="120">
        <v>1656250</v>
      </c>
      <c r="K295" s="120">
        <v>-1656250</v>
      </c>
    </row>
    <row r="296" spans="1:11" ht="14.25" x14ac:dyDescent="0.2">
      <c r="A296" s="567" t="s">
        <v>1171</v>
      </c>
      <c r="B296" s="567"/>
      <c r="C296" s="121">
        <v>1547830952.5699999</v>
      </c>
      <c r="D296" s="121">
        <v>1547830952.5699999</v>
      </c>
      <c r="E296" s="121">
        <v>0</v>
      </c>
      <c r="F296" s="121">
        <v>0</v>
      </c>
      <c r="G296" s="121">
        <v>1547830952.5699999</v>
      </c>
      <c r="H296" s="121">
        <v>1547830952.5699999</v>
      </c>
      <c r="I296" s="121">
        <v>1547830952.5699999</v>
      </c>
      <c r="J296" s="121">
        <v>1547830952.5699999</v>
      </c>
      <c r="K296" s="121">
        <v>0</v>
      </c>
    </row>
    <row r="297" spans="1:11" x14ac:dyDescent="0.2">
      <c r="A297" s="563"/>
      <c r="B297" s="563"/>
      <c r="C297" s="563"/>
      <c r="D297" s="563"/>
      <c r="E297" s="563"/>
      <c r="F297" s="563"/>
      <c r="G297" s="563"/>
      <c r="H297" s="563"/>
      <c r="I297" s="563"/>
      <c r="J297" s="563"/>
      <c r="K297" s="563"/>
    </row>
    <row r="298" spans="1:11" ht="18" x14ac:dyDescent="0.25">
      <c r="A298" s="564" t="s">
        <v>1181</v>
      </c>
      <c r="B298" s="564"/>
      <c r="C298" s="564"/>
      <c r="D298" s="564"/>
      <c r="E298" s="564"/>
      <c r="F298" s="564"/>
      <c r="G298" s="564"/>
      <c r="H298" s="564"/>
      <c r="I298" s="564"/>
      <c r="J298" s="564"/>
      <c r="K298" s="564"/>
    </row>
    <row r="299" spans="1:11" ht="15.75" x14ac:dyDescent="0.2">
      <c r="A299" s="116" t="s">
        <v>834</v>
      </c>
      <c r="B299" s="270" t="s">
        <v>835</v>
      </c>
      <c r="C299" s="563"/>
      <c r="D299" s="563"/>
      <c r="E299" s="563"/>
      <c r="F299" s="563"/>
      <c r="G299" s="563"/>
      <c r="H299" s="563"/>
      <c r="I299" s="563"/>
      <c r="J299" s="563"/>
      <c r="K299" s="563"/>
    </row>
    <row r="300" spans="1:11" ht="15.75" x14ac:dyDescent="0.2">
      <c r="A300" s="116" t="s">
        <v>836</v>
      </c>
      <c r="B300" s="270" t="s">
        <v>837</v>
      </c>
      <c r="C300" s="563"/>
      <c r="D300" s="563"/>
      <c r="E300" s="563"/>
      <c r="F300" s="563"/>
      <c r="G300" s="563"/>
      <c r="H300" s="563"/>
      <c r="I300" s="563"/>
      <c r="J300" s="563"/>
      <c r="K300" s="563"/>
    </row>
    <row r="301" spans="1:11" ht="15.75" x14ac:dyDescent="0.2">
      <c r="A301" s="116" t="s">
        <v>838</v>
      </c>
      <c r="B301" s="270" t="s">
        <v>839</v>
      </c>
      <c r="C301" s="563"/>
      <c r="D301" s="563"/>
      <c r="E301" s="563"/>
      <c r="F301" s="563"/>
      <c r="G301" s="563"/>
      <c r="H301" s="563"/>
      <c r="I301" s="563"/>
      <c r="J301" s="563"/>
      <c r="K301" s="563"/>
    </row>
    <row r="302" spans="1:11" ht="15.75" x14ac:dyDescent="0.2">
      <c r="A302" s="116" t="s">
        <v>840</v>
      </c>
      <c r="B302" s="270" t="s">
        <v>1197</v>
      </c>
      <c r="C302" s="563"/>
      <c r="D302" s="563"/>
      <c r="E302" s="563"/>
      <c r="F302" s="563"/>
      <c r="G302" s="563"/>
      <c r="H302" s="563"/>
      <c r="I302" s="563"/>
      <c r="J302" s="563"/>
      <c r="K302" s="563"/>
    </row>
    <row r="303" spans="1:11" ht="15.75" x14ac:dyDescent="0.2">
      <c r="A303" s="116" t="s">
        <v>841</v>
      </c>
      <c r="B303" s="270" t="s">
        <v>1201</v>
      </c>
      <c r="C303" s="563"/>
      <c r="D303" s="563"/>
      <c r="E303" s="563"/>
      <c r="F303" s="563"/>
      <c r="G303" s="563"/>
      <c r="H303" s="563"/>
      <c r="I303" s="563"/>
      <c r="J303" s="563"/>
      <c r="K303" s="563"/>
    </row>
    <row r="304" spans="1:11" x14ac:dyDescent="0.2">
      <c r="A304" s="565" t="s">
        <v>771</v>
      </c>
      <c r="B304" s="565"/>
      <c r="C304" s="565"/>
      <c r="D304" s="565"/>
      <c r="E304" s="565"/>
      <c r="F304" s="565"/>
      <c r="G304" s="565"/>
      <c r="H304" s="565"/>
      <c r="I304" s="565"/>
      <c r="J304" s="565"/>
      <c r="K304" s="565"/>
    </row>
    <row r="305" spans="1:11" ht="12.75" customHeight="1" x14ac:dyDescent="0.2">
      <c r="A305" s="272" t="s">
        <v>773</v>
      </c>
      <c r="B305" s="573" t="s">
        <v>774</v>
      </c>
      <c r="C305" s="573"/>
      <c r="D305" s="573" t="s">
        <v>775</v>
      </c>
      <c r="E305" s="573"/>
      <c r="F305" s="573" t="s">
        <v>776</v>
      </c>
      <c r="G305" s="573"/>
      <c r="H305" s="573" t="s">
        <v>777</v>
      </c>
      <c r="I305" s="573"/>
      <c r="J305" s="272" t="s">
        <v>778</v>
      </c>
      <c r="K305" s="270"/>
    </row>
    <row r="306" spans="1:11" x14ac:dyDescent="0.2">
      <c r="A306" s="273"/>
      <c r="B306" s="273"/>
      <c r="C306" s="273"/>
      <c r="D306" s="273"/>
      <c r="E306" s="273"/>
      <c r="F306" s="273"/>
      <c r="G306" s="273"/>
      <c r="H306" s="273"/>
      <c r="I306" s="273"/>
      <c r="J306" s="273"/>
      <c r="K306" s="270"/>
    </row>
    <row r="307" spans="1:11" ht="15" x14ac:dyDescent="0.2">
      <c r="A307" s="274" t="s">
        <v>1205</v>
      </c>
      <c r="B307" s="275">
        <v>3686044.37</v>
      </c>
      <c r="C307" s="275">
        <v>0</v>
      </c>
      <c r="D307" s="275">
        <v>54497.23</v>
      </c>
      <c r="E307" s="275">
        <v>5112.2299999999996</v>
      </c>
      <c r="F307" s="275">
        <v>3740541.6</v>
      </c>
      <c r="G307" s="275">
        <v>5112.2299999999996</v>
      </c>
      <c r="H307" s="275">
        <v>10107155.26</v>
      </c>
      <c r="I307" s="275">
        <v>6371725.8899999997</v>
      </c>
      <c r="J307" s="275">
        <v>3735429.37</v>
      </c>
      <c r="K307" s="270"/>
    </row>
    <row r="308" spans="1:11" ht="15" x14ac:dyDescent="0.2">
      <c r="A308" s="274" t="s">
        <v>1206</v>
      </c>
      <c r="B308" s="275">
        <v>7423678617.1899996</v>
      </c>
      <c r="C308" s="275">
        <v>0</v>
      </c>
      <c r="D308" s="275">
        <v>8728563565.2700005</v>
      </c>
      <c r="E308" s="275">
        <v>8182955825.9099998</v>
      </c>
      <c r="F308" s="275">
        <v>16152242182.459999</v>
      </c>
      <c r="G308" s="275">
        <v>8182955825.9099998</v>
      </c>
      <c r="H308" s="275">
        <v>8538612648.0500002</v>
      </c>
      <c r="I308" s="275">
        <v>569326291.5</v>
      </c>
      <c r="J308" s="275">
        <v>7969286356.5500002</v>
      </c>
      <c r="K308" s="270"/>
    </row>
    <row r="309" spans="1:11" ht="15" x14ac:dyDescent="0.2">
      <c r="A309" s="274" t="s">
        <v>1207</v>
      </c>
      <c r="B309" s="275">
        <v>0</v>
      </c>
      <c r="C309" s="275">
        <v>20260908.25</v>
      </c>
      <c r="D309" s="275">
        <v>8262637.5999999996</v>
      </c>
      <c r="E309" s="275">
        <v>7779858.2199999997</v>
      </c>
      <c r="F309" s="275">
        <v>8262637.5999999996</v>
      </c>
      <c r="G309" s="275">
        <v>28040766.469999999</v>
      </c>
      <c r="H309" s="275">
        <v>470999.09</v>
      </c>
      <c r="I309" s="275">
        <v>20249127.960000001</v>
      </c>
      <c r="J309" s="275">
        <v>-19778128.870000001</v>
      </c>
      <c r="K309" s="270"/>
    </row>
    <row r="310" spans="1:11" ht="15" x14ac:dyDescent="0.2">
      <c r="A310" s="274" t="s">
        <v>1208</v>
      </c>
      <c r="B310" s="275">
        <v>0</v>
      </c>
      <c r="C310" s="275">
        <v>0</v>
      </c>
      <c r="D310" s="275">
        <v>0</v>
      </c>
      <c r="E310" s="275">
        <v>795597901.52999997</v>
      </c>
      <c r="F310" s="275">
        <v>0</v>
      </c>
      <c r="G310" s="275">
        <v>795597901.52999997</v>
      </c>
      <c r="H310" s="275">
        <v>0</v>
      </c>
      <c r="I310" s="275">
        <v>795597901.52999997</v>
      </c>
      <c r="J310" s="275">
        <v>-795597901.52999997</v>
      </c>
      <c r="K310" s="270"/>
    </row>
    <row r="311" spans="1:11" ht="15" x14ac:dyDescent="0.2">
      <c r="A311" s="274" t="s">
        <v>1209</v>
      </c>
      <c r="B311" s="275">
        <v>0</v>
      </c>
      <c r="C311" s="275">
        <v>0</v>
      </c>
      <c r="D311" s="275">
        <v>6433829.4400000004</v>
      </c>
      <c r="E311" s="275">
        <v>0</v>
      </c>
      <c r="F311" s="275">
        <v>6433829.4400000004</v>
      </c>
      <c r="G311" s="275">
        <v>0</v>
      </c>
      <c r="H311" s="275">
        <v>6433829.4400000004</v>
      </c>
      <c r="I311" s="275">
        <v>0</v>
      </c>
      <c r="J311" s="275">
        <v>6433829.4400000004</v>
      </c>
      <c r="K311" s="270"/>
    </row>
    <row r="312" spans="1:11" ht="15" x14ac:dyDescent="0.2">
      <c r="A312" s="274" t="s">
        <v>1210</v>
      </c>
      <c r="B312" s="275">
        <v>0</v>
      </c>
      <c r="C312" s="275">
        <v>7407103753.3100004</v>
      </c>
      <c r="D312" s="275">
        <v>243024168.34999999</v>
      </c>
      <c r="E312" s="275">
        <v>0</v>
      </c>
      <c r="F312" s="275">
        <v>243024168.34999999</v>
      </c>
      <c r="G312" s="275">
        <v>7407103753.3100004</v>
      </c>
      <c r="H312" s="275">
        <v>139702148.97999999</v>
      </c>
      <c r="I312" s="275">
        <v>7303781733.9399996</v>
      </c>
      <c r="J312" s="275">
        <v>-7164079584.96</v>
      </c>
      <c r="K312" s="270"/>
    </row>
    <row r="313" spans="1:11" x14ac:dyDescent="0.2">
      <c r="A313" s="276"/>
      <c r="B313" s="276"/>
      <c r="C313" s="276"/>
      <c r="D313" s="276"/>
      <c r="E313" s="276"/>
      <c r="F313" s="276"/>
      <c r="G313" s="276"/>
      <c r="H313" s="276"/>
      <c r="I313" s="276"/>
      <c r="J313" s="276"/>
      <c r="K313" s="270"/>
    </row>
    <row r="314" spans="1:11" x14ac:dyDescent="0.2">
      <c r="A314" s="277" t="s">
        <v>1188</v>
      </c>
      <c r="B314" s="275">
        <v>7427364661.5600004</v>
      </c>
      <c r="C314" s="275">
        <v>7427364661.5600004</v>
      </c>
      <c r="D314" s="275">
        <v>8986338697.8899994</v>
      </c>
      <c r="E314" s="275">
        <v>8986338697.8899994</v>
      </c>
      <c r="F314" s="275">
        <v>16413703359.450001</v>
      </c>
      <c r="G314" s="275">
        <v>16413703359.450001</v>
      </c>
      <c r="H314" s="275">
        <v>8695326780.8199997</v>
      </c>
      <c r="I314" s="275">
        <v>8695326780.8199997</v>
      </c>
      <c r="J314" s="275">
        <v>0</v>
      </c>
      <c r="K314" s="270"/>
    </row>
  </sheetData>
  <sheetProtection selectLockedCells="1" selectUnlockedCells="1"/>
  <mergeCells count="61">
    <mergeCell ref="C302:K302"/>
    <mergeCell ref="C303:K303"/>
    <mergeCell ref="A304:K304"/>
    <mergeCell ref="B305:C305"/>
    <mergeCell ref="D305:E305"/>
    <mergeCell ref="F305:G305"/>
    <mergeCell ref="H305:I305"/>
    <mergeCell ref="C301:K301"/>
    <mergeCell ref="A266:B266"/>
    <mergeCell ref="A267:K267"/>
    <mergeCell ref="A268:K268"/>
    <mergeCell ref="C269:D269"/>
    <mergeCell ref="E269:F269"/>
    <mergeCell ref="G269:H269"/>
    <mergeCell ref="I269:J269"/>
    <mergeCell ref="A296:B296"/>
    <mergeCell ref="A297:K297"/>
    <mergeCell ref="A298:K298"/>
    <mergeCell ref="C299:K299"/>
    <mergeCell ref="C300:K300"/>
    <mergeCell ref="A249:B249"/>
    <mergeCell ref="A250:K250"/>
    <mergeCell ref="A251:K251"/>
    <mergeCell ref="C252:D252"/>
    <mergeCell ref="E252:F252"/>
    <mergeCell ref="G252:H252"/>
    <mergeCell ref="I252:J252"/>
    <mergeCell ref="A158:B158"/>
    <mergeCell ref="A159:K159"/>
    <mergeCell ref="A160:K160"/>
    <mergeCell ref="C161:D161"/>
    <mergeCell ref="E161:F161"/>
    <mergeCell ref="G161:H161"/>
    <mergeCell ref="I161:J161"/>
    <mergeCell ref="A137:B137"/>
    <mergeCell ref="A138:K138"/>
    <mergeCell ref="A139:K139"/>
    <mergeCell ref="C140:D140"/>
    <mergeCell ref="E140:F140"/>
    <mergeCell ref="G140:H140"/>
    <mergeCell ref="I140:J140"/>
    <mergeCell ref="A96:B96"/>
    <mergeCell ref="A97:K97"/>
    <mergeCell ref="A98:K98"/>
    <mergeCell ref="C99:D99"/>
    <mergeCell ref="E99:F99"/>
    <mergeCell ref="G99:H99"/>
    <mergeCell ref="I99:J99"/>
    <mergeCell ref="A33:B33"/>
    <mergeCell ref="A34:K34"/>
    <mergeCell ref="A35:K35"/>
    <mergeCell ref="C36:D36"/>
    <mergeCell ref="E36:F36"/>
    <mergeCell ref="G36:H36"/>
    <mergeCell ref="I36:J36"/>
    <mergeCell ref="A1:K1"/>
    <mergeCell ref="A7:K7"/>
    <mergeCell ref="C8:D8"/>
    <mergeCell ref="E8:F8"/>
    <mergeCell ref="G8:H8"/>
    <mergeCell ref="I8:J8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31.08.2019  -   Stranica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showGridLines="0" topLeftCell="A73" zoomScale="80" zoomScaleNormal="80" workbookViewId="0">
      <selection activeCell="A108" sqref="A104:XFD108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36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36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36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36" t="s">
        <v>862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36" t="s">
        <v>863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136" t="s">
        <v>770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35" t="s">
        <v>772</v>
      </c>
      <c r="B9" s="135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35" t="s">
        <v>778</v>
      </c>
    </row>
    <row r="10" spans="1:11" s="158" customFormat="1" x14ac:dyDescent="0.2">
      <c r="A10" s="156" t="s">
        <v>779</v>
      </c>
      <c r="B10" s="156" t="s">
        <v>780</v>
      </c>
      <c r="C10" s="157">
        <v>0</v>
      </c>
      <c r="D10" s="157">
        <v>0</v>
      </c>
      <c r="E10" s="157">
        <v>0</v>
      </c>
      <c r="F10" s="157">
        <v>306251331.85000002</v>
      </c>
      <c r="G10" s="157">
        <v>0</v>
      </c>
      <c r="H10" s="157">
        <v>306251331.85000002</v>
      </c>
      <c r="I10" s="157">
        <v>0</v>
      </c>
      <c r="J10" s="157">
        <v>306251331.85000002</v>
      </c>
      <c r="K10" s="157">
        <v>-306251331.85000002</v>
      </c>
    </row>
    <row r="11" spans="1:11" s="158" customFormat="1" x14ac:dyDescent="0.2">
      <c r="A11" s="156" t="s">
        <v>781</v>
      </c>
      <c r="B11" s="156" t="s">
        <v>782</v>
      </c>
      <c r="C11" s="157">
        <v>0</v>
      </c>
      <c r="D11" s="157">
        <v>0</v>
      </c>
      <c r="E11" s="157">
        <v>0</v>
      </c>
      <c r="F11" s="157">
        <v>2971492.63</v>
      </c>
      <c r="G11" s="157">
        <v>0</v>
      </c>
      <c r="H11" s="157">
        <v>2971492.63</v>
      </c>
      <c r="I11" s="157">
        <v>0</v>
      </c>
      <c r="J11" s="157">
        <v>2971492.63</v>
      </c>
      <c r="K11" s="157">
        <v>-2971492.63</v>
      </c>
    </row>
    <row r="12" spans="1:11" s="158" customFormat="1" x14ac:dyDescent="0.2">
      <c r="A12" s="156" t="s">
        <v>783</v>
      </c>
      <c r="B12" s="156" t="s">
        <v>784</v>
      </c>
      <c r="C12" s="157">
        <v>0</v>
      </c>
      <c r="D12" s="157">
        <v>0</v>
      </c>
      <c r="E12" s="157">
        <v>0</v>
      </c>
      <c r="F12" s="157">
        <v>1643490.45</v>
      </c>
      <c r="G12" s="157">
        <v>0</v>
      </c>
      <c r="H12" s="157">
        <v>1643490.45</v>
      </c>
      <c r="I12" s="157">
        <v>0</v>
      </c>
      <c r="J12" s="157">
        <v>1643490.45</v>
      </c>
      <c r="K12" s="157">
        <v>-1643490.45</v>
      </c>
    </row>
    <row r="13" spans="1:11" s="158" customFormat="1" x14ac:dyDescent="0.2">
      <c r="A13" s="156" t="s">
        <v>785</v>
      </c>
      <c r="B13" s="156" t="s">
        <v>786</v>
      </c>
      <c r="C13" s="157">
        <v>0</v>
      </c>
      <c r="D13" s="157">
        <v>0</v>
      </c>
      <c r="E13" s="157">
        <v>0</v>
      </c>
      <c r="F13" s="157">
        <v>2861.98</v>
      </c>
      <c r="G13" s="157">
        <v>0</v>
      </c>
      <c r="H13" s="157">
        <v>2861.98</v>
      </c>
      <c r="I13" s="157">
        <v>0</v>
      </c>
      <c r="J13" s="157">
        <v>2861.98</v>
      </c>
      <c r="K13" s="157">
        <v>-2861.98</v>
      </c>
    </row>
    <row r="14" spans="1:11" s="158" customFormat="1" x14ac:dyDescent="0.2">
      <c r="A14" s="156" t="s">
        <v>858</v>
      </c>
      <c r="B14" s="156" t="s">
        <v>29</v>
      </c>
      <c r="C14" s="157">
        <v>0</v>
      </c>
      <c r="D14" s="157">
        <v>0</v>
      </c>
      <c r="E14" s="157">
        <v>0</v>
      </c>
      <c r="F14" s="157">
        <v>4.2699999999999996</v>
      </c>
      <c r="G14" s="157">
        <v>0</v>
      </c>
      <c r="H14" s="157">
        <v>4.2699999999999996</v>
      </c>
      <c r="I14" s="157">
        <v>0</v>
      </c>
      <c r="J14" s="157">
        <v>4.2699999999999996</v>
      </c>
      <c r="K14" s="157">
        <v>-4.2699999999999996</v>
      </c>
    </row>
    <row r="15" spans="1:11" s="158" customFormat="1" x14ac:dyDescent="0.2">
      <c r="A15" s="156" t="s">
        <v>787</v>
      </c>
      <c r="B15" s="156" t="s">
        <v>788</v>
      </c>
      <c r="C15" s="157">
        <v>0</v>
      </c>
      <c r="D15" s="157">
        <v>0</v>
      </c>
      <c r="E15" s="157">
        <v>0</v>
      </c>
      <c r="F15" s="157">
        <v>938371.5</v>
      </c>
      <c r="G15" s="157">
        <v>0</v>
      </c>
      <c r="H15" s="157">
        <v>938371.5</v>
      </c>
      <c r="I15" s="157">
        <v>0</v>
      </c>
      <c r="J15" s="157">
        <v>938371.5</v>
      </c>
      <c r="K15" s="157">
        <v>-938371.5</v>
      </c>
    </row>
    <row r="16" spans="1:11" s="158" customFormat="1" x14ac:dyDescent="0.2">
      <c r="A16" s="156" t="s">
        <v>789</v>
      </c>
      <c r="B16" s="156" t="s">
        <v>790</v>
      </c>
      <c r="C16" s="157">
        <v>0</v>
      </c>
      <c r="D16" s="157">
        <v>0</v>
      </c>
      <c r="E16" s="157">
        <v>0</v>
      </c>
      <c r="F16" s="157">
        <v>19500000</v>
      </c>
      <c r="G16" s="157">
        <v>0</v>
      </c>
      <c r="H16" s="157">
        <v>19500000</v>
      </c>
      <c r="I16" s="157">
        <v>0</v>
      </c>
      <c r="J16" s="157">
        <v>19500000</v>
      </c>
      <c r="K16" s="157">
        <v>-19500000</v>
      </c>
    </row>
    <row r="17" spans="1:31" s="158" customFormat="1" x14ac:dyDescent="0.2">
      <c r="A17" s="156" t="s">
        <v>791</v>
      </c>
      <c r="B17" s="156" t="s">
        <v>792</v>
      </c>
      <c r="C17" s="157">
        <v>0</v>
      </c>
      <c r="D17" s="157">
        <v>0</v>
      </c>
      <c r="E17" s="157">
        <v>0</v>
      </c>
      <c r="F17" s="157">
        <v>26257794.420000002</v>
      </c>
      <c r="G17" s="157">
        <v>0</v>
      </c>
      <c r="H17" s="157">
        <v>26257794.420000002</v>
      </c>
      <c r="I17" s="157">
        <v>0</v>
      </c>
      <c r="J17" s="157">
        <v>26257794.420000002</v>
      </c>
      <c r="K17" s="157">
        <v>-26257794.420000002</v>
      </c>
    </row>
    <row r="18" spans="1:31" s="158" customFormat="1" x14ac:dyDescent="0.2">
      <c r="A18" s="156" t="s">
        <v>793</v>
      </c>
      <c r="B18" s="156" t="s">
        <v>794</v>
      </c>
      <c r="C18" s="157">
        <v>0</v>
      </c>
      <c r="D18" s="157">
        <v>0</v>
      </c>
      <c r="E18" s="157">
        <v>0</v>
      </c>
      <c r="F18" s="157">
        <v>2850000</v>
      </c>
      <c r="G18" s="157">
        <v>0</v>
      </c>
      <c r="H18" s="157">
        <v>2850000</v>
      </c>
      <c r="I18" s="157">
        <v>0</v>
      </c>
      <c r="J18" s="157">
        <v>2850000</v>
      </c>
      <c r="K18" s="157">
        <v>-2850000</v>
      </c>
    </row>
    <row r="19" spans="1:31" s="158" customFormat="1" x14ac:dyDescent="0.2">
      <c r="A19" s="156" t="s">
        <v>795</v>
      </c>
      <c r="B19" s="156" t="s">
        <v>796</v>
      </c>
      <c r="C19" s="157">
        <v>0</v>
      </c>
      <c r="D19" s="157">
        <v>0</v>
      </c>
      <c r="E19" s="157">
        <v>0</v>
      </c>
      <c r="F19" s="157">
        <v>7477964.46</v>
      </c>
      <c r="G19" s="157">
        <v>0</v>
      </c>
      <c r="H19" s="157">
        <v>7477964.46</v>
      </c>
      <c r="I19" s="157">
        <v>0</v>
      </c>
      <c r="J19" s="157">
        <v>7477964.46</v>
      </c>
      <c r="K19" s="157">
        <v>-7477964.46</v>
      </c>
    </row>
    <row r="20" spans="1:31" s="158" customFormat="1" x14ac:dyDescent="0.2">
      <c r="A20" s="156" t="s">
        <v>797</v>
      </c>
      <c r="B20" s="156" t="s">
        <v>798</v>
      </c>
      <c r="C20" s="157">
        <v>0</v>
      </c>
      <c r="D20" s="157">
        <v>0</v>
      </c>
      <c r="E20" s="157">
        <v>0</v>
      </c>
      <c r="F20" s="157">
        <v>184938409.47</v>
      </c>
      <c r="G20" s="157">
        <v>0</v>
      </c>
      <c r="H20" s="157">
        <v>184938409.47</v>
      </c>
      <c r="I20" s="157">
        <v>0</v>
      </c>
      <c r="J20" s="157">
        <v>184938409.47</v>
      </c>
      <c r="K20" s="157">
        <v>-184938409.47</v>
      </c>
    </row>
    <row r="21" spans="1:31" s="158" customFormat="1" x14ac:dyDescent="0.2">
      <c r="A21" s="156" t="s">
        <v>799</v>
      </c>
      <c r="B21" s="156" t="s">
        <v>800</v>
      </c>
      <c r="C21" s="157">
        <v>0</v>
      </c>
      <c r="D21" s="157">
        <v>0</v>
      </c>
      <c r="E21" s="157">
        <v>0</v>
      </c>
      <c r="F21" s="157">
        <v>2500</v>
      </c>
      <c r="G21" s="157">
        <v>0</v>
      </c>
      <c r="H21" s="157">
        <v>2500</v>
      </c>
      <c r="I21" s="157">
        <v>0</v>
      </c>
      <c r="J21" s="157">
        <v>2500</v>
      </c>
      <c r="K21" s="157">
        <v>-2500</v>
      </c>
    </row>
    <row r="22" spans="1:31" s="161" customFormat="1" x14ac:dyDescent="0.2">
      <c r="A22" s="159" t="s">
        <v>801</v>
      </c>
      <c r="B22" s="159" t="s">
        <v>802</v>
      </c>
      <c r="C22" s="160">
        <v>0</v>
      </c>
      <c r="D22" s="160">
        <v>0</v>
      </c>
      <c r="E22" s="160">
        <v>0</v>
      </c>
      <c r="F22" s="160">
        <v>6893.01</v>
      </c>
      <c r="G22" s="160">
        <v>0</v>
      </c>
      <c r="H22" s="160">
        <v>6893.01</v>
      </c>
      <c r="I22" s="160">
        <v>0</v>
      </c>
      <c r="J22" s="160">
        <v>6893.01</v>
      </c>
      <c r="K22" s="160">
        <v>-6893.01</v>
      </c>
    </row>
    <row r="23" spans="1:31" s="158" customFormat="1" x14ac:dyDescent="0.2">
      <c r="A23" s="156" t="s">
        <v>803</v>
      </c>
      <c r="B23" s="156" t="s">
        <v>804</v>
      </c>
      <c r="C23" s="157">
        <v>0</v>
      </c>
      <c r="D23" s="157">
        <v>0</v>
      </c>
      <c r="E23" s="157">
        <v>0</v>
      </c>
      <c r="F23" s="157">
        <v>291275.28000000003</v>
      </c>
      <c r="G23" s="157">
        <v>0</v>
      </c>
      <c r="H23" s="157">
        <v>291275.28000000003</v>
      </c>
      <c r="I23" s="157">
        <v>0</v>
      </c>
      <c r="J23" s="157">
        <v>291275.28000000003</v>
      </c>
      <c r="K23" s="157">
        <v>-291275.28000000003</v>
      </c>
    </row>
    <row r="24" spans="1:31" s="158" customFormat="1" x14ac:dyDescent="0.2">
      <c r="A24" s="156" t="s">
        <v>805</v>
      </c>
      <c r="B24" s="156" t="s">
        <v>806</v>
      </c>
      <c r="C24" s="157">
        <v>0</v>
      </c>
      <c r="D24" s="157">
        <v>0</v>
      </c>
      <c r="E24" s="157">
        <v>0</v>
      </c>
      <c r="F24" s="157">
        <v>2226675.9700000002</v>
      </c>
      <c r="G24" s="157">
        <v>0</v>
      </c>
      <c r="H24" s="157">
        <v>2226675.9700000002</v>
      </c>
      <c r="I24" s="157">
        <v>0</v>
      </c>
      <c r="J24" s="157">
        <v>2226675.9700000002</v>
      </c>
      <c r="K24" s="157">
        <v>-2226675.9700000002</v>
      </c>
    </row>
    <row r="25" spans="1:31" ht="14.25" x14ac:dyDescent="0.2">
      <c r="A25" s="561" t="s">
        <v>807</v>
      </c>
      <c r="B25" s="561"/>
      <c r="C25" s="113">
        <v>0</v>
      </c>
      <c r="D25" s="113">
        <v>0</v>
      </c>
      <c r="E25" s="113">
        <v>0</v>
      </c>
      <c r="F25" s="113">
        <v>555359065.28999996</v>
      </c>
      <c r="G25" s="113">
        <v>0</v>
      </c>
      <c r="H25" s="113">
        <v>555359065.28999996</v>
      </c>
      <c r="I25" s="113">
        <v>0</v>
      </c>
      <c r="J25" s="113">
        <v>555359065.28999996</v>
      </c>
      <c r="K25" s="113">
        <f>555359065.29+I107</f>
        <v>555607779.94999993</v>
      </c>
    </row>
    <row r="26" spans="1:31" x14ac:dyDescent="0.2">
      <c r="A26" s="557"/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  <row r="27" spans="1:31" x14ac:dyDescent="0.2">
      <c r="A27" s="559" t="s">
        <v>771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</row>
    <row r="28" spans="1:31" ht="12.75" customHeight="1" x14ac:dyDescent="0.2">
      <c r="A28" s="135" t="s">
        <v>772</v>
      </c>
      <c r="B28" s="135" t="s">
        <v>773</v>
      </c>
      <c r="C28" s="560" t="s">
        <v>774</v>
      </c>
      <c r="D28" s="560"/>
      <c r="E28" s="560" t="s">
        <v>775</v>
      </c>
      <c r="F28" s="560"/>
      <c r="G28" s="560" t="s">
        <v>776</v>
      </c>
      <c r="H28" s="560"/>
      <c r="I28" s="560" t="s">
        <v>777</v>
      </c>
      <c r="J28" s="560"/>
      <c r="K28" s="135" t="s">
        <v>778</v>
      </c>
    </row>
    <row r="29" spans="1:31" s="155" customFormat="1" x14ac:dyDescent="0.2">
      <c r="A29" s="126" t="s">
        <v>440</v>
      </c>
      <c r="B29" s="126" t="s">
        <v>808</v>
      </c>
      <c r="C29" s="123">
        <v>0</v>
      </c>
      <c r="D29" s="123">
        <v>0</v>
      </c>
      <c r="E29" s="123">
        <v>749547.12</v>
      </c>
      <c r="F29" s="123">
        <v>0</v>
      </c>
      <c r="G29" s="123">
        <v>749547.12</v>
      </c>
      <c r="H29" s="123">
        <v>0</v>
      </c>
      <c r="I29" s="123">
        <v>749547.12</v>
      </c>
      <c r="J29" s="123">
        <v>0</v>
      </c>
      <c r="K29" s="123">
        <v>749547.12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s="155" customFormat="1" x14ac:dyDescent="0.2">
      <c r="A30" s="126" t="s">
        <v>432</v>
      </c>
      <c r="B30" s="126" t="s">
        <v>859</v>
      </c>
      <c r="C30" s="123">
        <v>0</v>
      </c>
      <c r="D30" s="123">
        <v>0</v>
      </c>
      <c r="E30" s="123">
        <v>423.08</v>
      </c>
      <c r="F30" s="123">
        <v>0</v>
      </c>
      <c r="G30" s="123">
        <v>423.08</v>
      </c>
      <c r="H30" s="123">
        <v>0</v>
      </c>
      <c r="I30" s="123">
        <v>423.08</v>
      </c>
      <c r="J30" s="123">
        <v>0</v>
      </c>
      <c r="K30" s="123">
        <v>423.08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s="155" customFormat="1" x14ac:dyDescent="0.2">
      <c r="A31" s="126" t="s">
        <v>414</v>
      </c>
      <c r="B31" s="126" t="s">
        <v>809</v>
      </c>
      <c r="C31" s="123">
        <v>0</v>
      </c>
      <c r="D31" s="123">
        <v>0</v>
      </c>
      <c r="E31" s="123">
        <v>193255.96</v>
      </c>
      <c r="F31" s="123">
        <v>0</v>
      </c>
      <c r="G31" s="123">
        <v>193255.96</v>
      </c>
      <c r="H31" s="123">
        <v>0</v>
      </c>
      <c r="I31" s="123">
        <v>193255.96</v>
      </c>
      <c r="J31" s="123">
        <v>0</v>
      </c>
      <c r="K31" s="123">
        <v>193255.96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s="155" customFormat="1" x14ac:dyDescent="0.2">
      <c r="A32" s="153" t="s">
        <v>406</v>
      </c>
      <c r="B32" s="153" t="s">
        <v>397</v>
      </c>
      <c r="C32" s="154">
        <v>0</v>
      </c>
      <c r="D32" s="154">
        <v>0</v>
      </c>
      <c r="E32" s="154">
        <v>2000</v>
      </c>
      <c r="F32" s="154">
        <v>0</v>
      </c>
      <c r="G32" s="154">
        <v>2000</v>
      </c>
      <c r="H32" s="154">
        <v>0</v>
      </c>
      <c r="I32" s="154">
        <v>2000</v>
      </c>
      <c r="J32" s="154">
        <v>0</v>
      </c>
      <c r="K32" s="154">
        <v>2000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1" s="155" customFormat="1" x14ac:dyDescent="0.2">
      <c r="A33" s="153" t="s">
        <v>405</v>
      </c>
      <c r="B33" s="153" t="s">
        <v>393</v>
      </c>
      <c r="C33" s="154">
        <v>0</v>
      </c>
      <c r="D33" s="154">
        <v>0</v>
      </c>
      <c r="E33" s="154">
        <v>23205.54</v>
      </c>
      <c r="F33" s="154">
        <v>0</v>
      </c>
      <c r="G33" s="154">
        <v>23205.54</v>
      </c>
      <c r="H33" s="154">
        <v>0</v>
      </c>
      <c r="I33" s="154">
        <v>23205.54</v>
      </c>
      <c r="J33" s="154">
        <v>0</v>
      </c>
      <c r="K33" s="154">
        <v>23205.54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1" s="155" customFormat="1" x14ac:dyDescent="0.2">
      <c r="A34" s="173" t="s">
        <v>390</v>
      </c>
      <c r="B34" s="173" t="s">
        <v>810</v>
      </c>
      <c r="C34" s="174">
        <v>0</v>
      </c>
      <c r="D34" s="174">
        <v>0</v>
      </c>
      <c r="E34" s="174">
        <v>175757.88</v>
      </c>
      <c r="F34" s="174">
        <v>0</v>
      </c>
      <c r="G34" s="174">
        <v>175757.88</v>
      </c>
      <c r="H34" s="174">
        <v>0</v>
      </c>
      <c r="I34" s="174">
        <v>175757.88</v>
      </c>
      <c r="J34" s="174">
        <v>0</v>
      </c>
      <c r="K34" s="174">
        <v>175757.88</v>
      </c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1" s="155" customFormat="1" x14ac:dyDescent="0.2">
      <c r="A35" s="173" t="s">
        <v>388</v>
      </c>
      <c r="B35" s="173" t="s">
        <v>811</v>
      </c>
      <c r="C35" s="174">
        <v>0</v>
      </c>
      <c r="D35" s="174">
        <v>0</v>
      </c>
      <c r="E35" s="174">
        <v>44730.57</v>
      </c>
      <c r="F35" s="174">
        <v>0</v>
      </c>
      <c r="G35" s="174">
        <v>44730.57</v>
      </c>
      <c r="H35" s="174">
        <v>0</v>
      </c>
      <c r="I35" s="174">
        <v>44730.57</v>
      </c>
      <c r="J35" s="174">
        <v>0</v>
      </c>
      <c r="K35" s="174">
        <v>44730.57</v>
      </c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1" s="155" customFormat="1" x14ac:dyDescent="0.2">
      <c r="A36" s="126" t="s">
        <v>372</v>
      </c>
      <c r="B36" s="126" t="s">
        <v>371</v>
      </c>
      <c r="C36" s="123">
        <v>0</v>
      </c>
      <c r="D36" s="123">
        <v>0</v>
      </c>
      <c r="E36" s="123">
        <v>181761.43</v>
      </c>
      <c r="F36" s="123">
        <v>0</v>
      </c>
      <c r="G36" s="123">
        <v>181761.43</v>
      </c>
      <c r="H36" s="123">
        <v>0</v>
      </c>
      <c r="I36" s="123">
        <v>181761.43</v>
      </c>
      <c r="J36" s="123">
        <v>0</v>
      </c>
      <c r="K36" s="123">
        <v>181761.43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s="155" customFormat="1" x14ac:dyDescent="0.2">
      <c r="A37" s="153" t="s">
        <v>378</v>
      </c>
      <c r="B37" s="153" t="s">
        <v>812</v>
      </c>
      <c r="C37" s="154">
        <v>0</v>
      </c>
      <c r="D37" s="154">
        <v>0</v>
      </c>
      <c r="E37" s="154">
        <v>3608.45</v>
      </c>
      <c r="F37" s="154">
        <v>0</v>
      </c>
      <c r="G37" s="154">
        <v>3608.45</v>
      </c>
      <c r="H37" s="154">
        <v>0</v>
      </c>
      <c r="I37" s="154">
        <v>3608.45</v>
      </c>
      <c r="J37" s="154">
        <v>0</v>
      </c>
      <c r="K37" s="154">
        <v>3608.45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</row>
    <row r="38" spans="1:31" s="155" customFormat="1" x14ac:dyDescent="0.2">
      <c r="A38" s="173" t="s">
        <v>364</v>
      </c>
      <c r="B38" s="173" t="s">
        <v>813</v>
      </c>
      <c r="C38" s="174">
        <v>0</v>
      </c>
      <c r="D38" s="174">
        <v>0</v>
      </c>
      <c r="E38" s="174">
        <v>1469.55</v>
      </c>
      <c r="F38" s="174">
        <v>0</v>
      </c>
      <c r="G38" s="174">
        <v>1469.55</v>
      </c>
      <c r="H38" s="174">
        <v>0</v>
      </c>
      <c r="I38" s="174">
        <v>1469.55</v>
      </c>
      <c r="J38" s="174">
        <v>0</v>
      </c>
      <c r="K38" s="174">
        <v>1469.55</v>
      </c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s="155" customFormat="1" x14ac:dyDescent="0.2">
      <c r="A39" s="173" t="s">
        <v>362</v>
      </c>
      <c r="B39" s="173" t="s">
        <v>814</v>
      </c>
      <c r="C39" s="174">
        <v>0</v>
      </c>
      <c r="D39" s="174">
        <v>0</v>
      </c>
      <c r="E39" s="174">
        <v>8243.16</v>
      </c>
      <c r="F39" s="174">
        <v>0</v>
      </c>
      <c r="G39" s="174">
        <v>8243.16</v>
      </c>
      <c r="H39" s="174">
        <v>0</v>
      </c>
      <c r="I39" s="174">
        <v>8243.16</v>
      </c>
      <c r="J39" s="174">
        <v>0</v>
      </c>
      <c r="K39" s="174">
        <v>8243.16</v>
      </c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s="155" customFormat="1" x14ac:dyDescent="0.2">
      <c r="A40" s="173" t="s">
        <v>358</v>
      </c>
      <c r="B40" s="173" t="s">
        <v>815</v>
      </c>
      <c r="C40" s="174">
        <v>0</v>
      </c>
      <c r="D40" s="174">
        <v>0</v>
      </c>
      <c r="E40" s="174">
        <v>12984.14</v>
      </c>
      <c r="F40" s="174">
        <v>0</v>
      </c>
      <c r="G40" s="174">
        <v>12984.14</v>
      </c>
      <c r="H40" s="174">
        <v>0</v>
      </c>
      <c r="I40" s="174">
        <v>12984.14</v>
      </c>
      <c r="J40" s="174">
        <v>0</v>
      </c>
      <c r="K40" s="174">
        <v>12984.14</v>
      </c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1:31" s="155" customFormat="1" x14ac:dyDescent="0.2">
      <c r="A41" s="173" t="s">
        <v>356</v>
      </c>
      <c r="B41" s="173" t="s">
        <v>355</v>
      </c>
      <c r="C41" s="174">
        <v>0</v>
      </c>
      <c r="D41" s="174">
        <v>0</v>
      </c>
      <c r="E41" s="174">
        <v>2151</v>
      </c>
      <c r="F41" s="174">
        <v>0</v>
      </c>
      <c r="G41" s="174">
        <v>2151</v>
      </c>
      <c r="H41" s="174">
        <v>0</v>
      </c>
      <c r="I41" s="174">
        <v>2151</v>
      </c>
      <c r="J41" s="174">
        <v>0</v>
      </c>
      <c r="K41" s="174">
        <v>2151</v>
      </c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</row>
    <row r="42" spans="1:31" s="155" customFormat="1" x14ac:dyDescent="0.2">
      <c r="A42" s="173" t="s">
        <v>354</v>
      </c>
      <c r="B42" s="173" t="s">
        <v>816</v>
      </c>
      <c r="C42" s="174">
        <v>0</v>
      </c>
      <c r="D42" s="174">
        <v>0</v>
      </c>
      <c r="E42" s="174">
        <v>18074.8</v>
      </c>
      <c r="F42" s="174">
        <v>0</v>
      </c>
      <c r="G42" s="174">
        <v>18074.8</v>
      </c>
      <c r="H42" s="174">
        <v>0</v>
      </c>
      <c r="I42" s="174">
        <v>18074.8</v>
      </c>
      <c r="J42" s="174">
        <v>0</v>
      </c>
      <c r="K42" s="174">
        <v>18074.8</v>
      </c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</row>
    <row r="43" spans="1:31" s="155" customFormat="1" x14ac:dyDescent="0.2">
      <c r="A43" s="126" t="s">
        <v>352</v>
      </c>
      <c r="B43" s="126" t="s">
        <v>351</v>
      </c>
      <c r="C43" s="123">
        <v>0</v>
      </c>
      <c r="D43" s="123">
        <v>0</v>
      </c>
      <c r="E43" s="123">
        <v>145</v>
      </c>
      <c r="F43" s="123">
        <v>0</v>
      </c>
      <c r="G43" s="123">
        <v>145</v>
      </c>
      <c r="H43" s="123">
        <v>0</v>
      </c>
      <c r="I43" s="123">
        <v>145</v>
      </c>
      <c r="J43" s="123">
        <v>0</v>
      </c>
      <c r="K43" s="123">
        <v>145</v>
      </c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s="155" customFormat="1" x14ac:dyDescent="0.2">
      <c r="A44" s="126" t="s">
        <v>350</v>
      </c>
      <c r="B44" s="126" t="s">
        <v>349</v>
      </c>
      <c r="C44" s="123">
        <v>0</v>
      </c>
      <c r="D44" s="123">
        <v>0</v>
      </c>
      <c r="E44" s="123">
        <v>2414</v>
      </c>
      <c r="F44" s="123">
        <v>0</v>
      </c>
      <c r="G44" s="123">
        <v>2414</v>
      </c>
      <c r="H44" s="123">
        <v>0</v>
      </c>
      <c r="I44" s="123">
        <v>2414</v>
      </c>
      <c r="J44" s="123">
        <v>0</v>
      </c>
      <c r="K44" s="123">
        <v>2414</v>
      </c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s="155" customFormat="1" x14ac:dyDescent="0.2">
      <c r="A45" s="126" t="s">
        <v>348</v>
      </c>
      <c r="B45" s="126" t="s">
        <v>347</v>
      </c>
      <c r="C45" s="123">
        <v>0</v>
      </c>
      <c r="D45" s="123">
        <v>0</v>
      </c>
      <c r="E45" s="123">
        <v>992.64</v>
      </c>
      <c r="F45" s="123">
        <v>0</v>
      </c>
      <c r="G45" s="123">
        <v>992.64</v>
      </c>
      <c r="H45" s="123">
        <v>0</v>
      </c>
      <c r="I45" s="123">
        <v>992.64</v>
      </c>
      <c r="J45" s="123">
        <v>0</v>
      </c>
      <c r="K45" s="123">
        <v>992.64</v>
      </c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s="155" customFormat="1" x14ac:dyDescent="0.2">
      <c r="A46" s="126" t="s">
        <v>346</v>
      </c>
      <c r="B46" s="126" t="s">
        <v>345</v>
      </c>
      <c r="C46" s="123">
        <v>0</v>
      </c>
      <c r="D46" s="123">
        <v>0</v>
      </c>
      <c r="E46" s="123">
        <v>458.83</v>
      </c>
      <c r="F46" s="123">
        <v>0</v>
      </c>
      <c r="G46" s="123">
        <v>458.83</v>
      </c>
      <c r="H46" s="123">
        <v>0</v>
      </c>
      <c r="I46" s="123">
        <v>458.83</v>
      </c>
      <c r="J46" s="123">
        <v>0</v>
      </c>
      <c r="K46" s="123">
        <v>458.83</v>
      </c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s="155" customFormat="1" x14ac:dyDescent="0.2">
      <c r="A47" s="126" t="s">
        <v>340</v>
      </c>
      <c r="B47" s="126" t="s">
        <v>339</v>
      </c>
      <c r="C47" s="123">
        <v>0</v>
      </c>
      <c r="D47" s="123">
        <v>0</v>
      </c>
      <c r="E47" s="123">
        <v>342.69</v>
      </c>
      <c r="F47" s="123">
        <v>0</v>
      </c>
      <c r="G47" s="123">
        <v>342.69</v>
      </c>
      <c r="H47" s="123">
        <v>0</v>
      </c>
      <c r="I47" s="123">
        <v>342.69</v>
      </c>
      <c r="J47" s="123">
        <v>0</v>
      </c>
      <c r="K47" s="123">
        <v>342.69</v>
      </c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s="155" customFormat="1" x14ac:dyDescent="0.2">
      <c r="A48" s="126" t="s">
        <v>332</v>
      </c>
      <c r="B48" s="126" t="s">
        <v>817</v>
      </c>
      <c r="C48" s="123">
        <v>0</v>
      </c>
      <c r="D48" s="123">
        <v>0</v>
      </c>
      <c r="E48" s="123">
        <v>17962</v>
      </c>
      <c r="F48" s="123">
        <v>0</v>
      </c>
      <c r="G48" s="123">
        <v>17962</v>
      </c>
      <c r="H48" s="123">
        <v>0</v>
      </c>
      <c r="I48" s="123">
        <v>17962</v>
      </c>
      <c r="J48" s="123">
        <v>0</v>
      </c>
      <c r="K48" s="123">
        <v>17962</v>
      </c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1:31" s="155" customFormat="1" x14ac:dyDescent="0.2">
      <c r="A49" s="173" t="s">
        <v>330</v>
      </c>
      <c r="B49" s="173" t="s">
        <v>329</v>
      </c>
      <c r="C49" s="174">
        <v>0</v>
      </c>
      <c r="D49" s="174">
        <v>0</v>
      </c>
      <c r="E49" s="174">
        <v>16551.240000000002</v>
      </c>
      <c r="F49" s="174">
        <v>0</v>
      </c>
      <c r="G49" s="174">
        <v>16551.240000000002</v>
      </c>
      <c r="H49" s="174">
        <v>0</v>
      </c>
      <c r="I49" s="174">
        <v>16551.240000000002</v>
      </c>
      <c r="J49" s="174">
        <v>0</v>
      </c>
      <c r="K49" s="174">
        <v>16551.240000000002</v>
      </c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1:31" s="155" customFormat="1" x14ac:dyDescent="0.2">
      <c r="A50" s="173" t="s">
        <v>328</v>
      </c>
      <c r="B50" s="173" t="s">
        <v>327</v>
      </c>
      <c r="C50" s="174">
        <v>0</v>
      </c>
      <c r="D50" s="174">
        <v>0</v>
      </c>
      <c r="E50" s="174">
        <v>4141.8100000000004</v>
      </c>
      <c r="F50" s="174">
        <v>0</v>
      </c>
      <c r="G50" s="174">
        <v>4141.8100000000004</v>
      </c>
      <c r="H50" s="174">
        <v>0</v>
      </c>
      <c r="I50" s="174">
        <v>4141.8100000000004</v>
      </c>
      <c r="J50" s="174">
        <v>0</v>
      </c>
      <c r="K50" s="174">
        <v>4141.8100000000004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1:31" s="155" customFormat="1" x14ac:dyDescent="0.2">
      <c r="A51" s="126" t="s">
        <v>293</v>
      </c>
      <c r="B51" s="126" t="s">
        <v>292</v>
      </c>
      <c r="C51" s="123">
        <v>0</v>
      </c>
      <c r="D51" s="123">
        <v>0</v>
      </c>
      <c r="E51" s="123">
        <v>17146.400000000001</v>
      </c>
      <c r="F51" s="123">
        <v>0</v>
      </c>
      <c r="G51" s="123">
        <v>17146.400000000001</v>
      </c>
      <c r="H51" s="123">
        <v>0</v>
      </c>
      <c r="I51" s="123">
        <v>17146.400000000001</v>
      </c>
      <c r="J51" s="123">
        <v>0</v>
      </c>
      <c r="K51" s="123">
        <v>17146.400000000001</v>
      </c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1:31" s="155" customFormat="1" x14ac:dyDescent="0.2">
      <c r="A52" s="126" t="s">
        <v>289</v>
      </c>
      <c r="B52" s="126" t="s">
        <v>818</v>
      </c>
      <c r="C52" s="123">
        <v>0</v>
      </c>
      <c r="D52" s="123">
        <v>0</v>
      </c>
      <c r="E52" s="123">
        <v>6242.06</v>
      </c>
      <c r="F52" s="123">
        <v>0</v>
      </c>
      <c r="G52" s="123">
        <v>6242.06</v>
      </c>
      <c r="H52" s="123">
        <v>0</v>
      </c>
      <c r="I52" s="123">
        <v>6242.06</v>
      </c>
      <c r="J52" s="123">
        <v>0</v>
      </c>
      <c r="K52" s="123">
        <v>6242.06</v>
      </c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1:31" s="155" customFormat="1" x14ac:dyDescent="0.2">
      <c r="A53" s="126" t="s">
        <v>287</v>
      </c>
      <c r="B53" s="126" t="s">
        <v>286</v>
      </c>
      <c r="C53" s="123">
        <v>0</v>
      </c>
      <c r="D53" s="123">
        <v>0</v>
      </c>
      <c r="E53" s="123">
        <v>4029.5</v>
      </c>
      <c r="F53" s="123">
        <v>0</v>
      </c>
      <c r="G53" s="123">
        <v>4029.5</v>
      </c>
      <c r="H53" s="123">
        <v>0</v>
      </c>
      <c r="I53" s="123">
        <v>4029.5</v>
      </c>
      <c r="J53" s="123">
        <v>0</v>
      </c>
      <c r="K53" s="123">
        <v>4029.5</v>
      </c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1:31" s="155" customFormat="1" x14ac:dyDescent="0.2">
      <c r="A54" s="126" t="s">
        <v>285</v>
      </c>
      <c r="B54" s="126" t="s">
        <v>284</v>
      </c>
      <c r="C54" s="123">
        <v>0</v>
      </c>
      <c r="D54" s="123">
        <v>0</v>
      </c>
      <c r="E54" s="123">
        <v>98.5</v>
      </c>
      <c r="F54" s="123">
        <v>0</v>
      </c>
      <c r="G54" s="123">
        <v>98.5</v>
      </c>
      <c r="H54" s="123">
        <v>0</v>
      </c>
      <c r="I54" s="123">
        <v>98.5</v>
      </c>
      <c r="J54" s="123">
        <v>0</v>
      </c>
      <c r="K54" s="123">
        <v>98.5</v>
      </c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1:31" s="155" customFormat="1" x14ac:dyDescent="0.2">
      <c r="A55" s="173" t="s">
        <v>283</v>
      </c>
      <c r="B55" s="173" t="s">
        <v>282</v>
      </c>
      <c r="C55" s="174">
        <v>0</v>
      </c>
      <c r="D55" s="174">
        <v>0</v>
      </c>
      <c r="E55" s="174">
        <v>2110.9299999999998</v>
      </c>
      <c r="F55" s="174">
        <v>0</v>
      </c>
      <c r="G55" s="174">
        <v>2110.9299999999998</v>
      </c>
      <c r="H55" s="174">
        <v>0</v>
      </c>
      <c r="I55" s="174">
        <v>2110.9299999999998</v>
      </c>
      <c r="J55" s="174">
        <v>0</v>
      </c>
      <c r="K55" s="174">
        <v>2110.9299999999998</v>
      </c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1:31" s="155" customFormat="1" x14ac:dyDescent="0.2">
      <c r="A56" s="173" t="s">
        <v>281</v>
      </c>
      <c r="B56" s="173" t="s">
        <v>280</v>
      </c>
      <c r="C56" s="174">
        <v>0</v>
      </c>
      <c r="D56" s="174">
        <v>0</v>
      </c>
      <c r="E56" s="174">
        <v>237.5</v>
      </c>
      <c r="F56" s="174">
        <v>0</v>
      </c>
      <c r="G56" s="174">
        <v>237.5</v>
      </c>
      <c r="H56" s="174">
        <v>0</v>
      </c>
      <c r="I56" s="174">
        <v>237.5</v>
      </c>
      <c r="J56" s="174">
        <v>0</v>
      </c>
      <c r="K56" s="174">
        <v>237.5</v>
      </c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1:31" s="155" customFormat="1" x14ac:dyDescent="0.2">
      <c r="A57" s="173" t="s">
        <v>279</v>
      </c>
      <c r="B57" s="173" t="s">
        <v>278</v>
      </c>
      <c r="C57" s="174">
        <v>0</v>
      </c>
      <c r="D57" s="174">
        <v>0</v>
      </c>
      <c r="E57" s="174">
        <v>1606.25</v>
      </c>
      <c r="F57" s="174">
        <v>0</v>
      </c>
      <c r="G57" s="174">
        <v>1606.25</v>
      </c>
      <c r="H57" s="174">
        <v>0</v>
      </c>
      <c r="I57" s="174">
        <v>1606.25</v>
      </c>
      <c r="J57" s="174">
        <v>0</v>
      </c>
      <c r="K57" s="174">
        <v>1606.25</v>
      </c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1:31" s="155" customFormat="1" x14ac:dyDescent="0.2">
      <c r="A58" s="126" t="s">
        <v>275</v>
      </c>
      <c r="B58" s="126" t="s">
        <v>274</v>
      </c>
      <c r="C58" s="123">
        <v>0</v>
      </c>
      <c r="D58" s="123">
        <v>0</v>
      </c>
      <c r="E58" s="123">
        <v>3718.75</v>
      </c>
      <c r="F58" s="123">
        <v>0</v>
      </c>
      <c r="G58" s="123">
        <v>3718.75</v>
      </c>
      <c r="H58" s="123">
        <v>0</v>
      </c>
      <c r="I58" s="123">
        <v>3718.75</v>
      </c>
      <c r="J58" s="123">
        <v>0</v>
      </c>
      <c r="K58" s="123">
        <v>3718.75</v>
      </c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1:31" s="155" customFormat="1" x14ac:dyDescent="0.2">
      <c r="A59" s="126" t="s">
        <v>273</v>
      </c>
      <c r="B59" s="126" t="s">
        <v>272</v>
      </c>
      <c r="C59" s="123">
        <v>0</v>
      </c>
      <c r="D59" s="123">
        <v>0</v>
      </c>
      <c r="E59" s="123">
        <v>7045.5</v>
      </c>
      <c r="F59" s="123">
        <v>0</v>
      </c>
      <c r="G59" s="123">
        <v>7045.5</v>
      </c>
      <c r="H59" s="123">
        <v>0</v>
      </c>
      <c r="I59" s="123">
        <v>7045.5</v>
      </c>
      <c r="J59" s="123">
        <v>0</v>
      </c>
      <c r="K59" s="123">
        <v>7045.5</v>
      </c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1:31" s="155" customFormat="1" x14ac:dyDescent="0.2">
      <c r="A60" s="126" t="s">
        <v>271</v>
      </c>
      <c r="B60" s="126" t="s">
        <v>270</v>
      </c>
      <c r="C60" s="123">
        <v>0</v>
      </c>
      <c r="D60" s="123">
        <v>0</v>
      </c>
      <c r="E60" s="123">
        <v>3616.47</v>
      </c>
      <c r="F60" s="123">
        <v>0</v>
      </c>
      <c r="G60" s="123">
        <v>3616.47</v>
      </c>
      <c r="H60" s="123">
        <v>0</v>
      </c>
      <c r="I60" s="123">
        <v>3616.47</v>
      </c>
      <c r="J60" s="123">
        <v>0</v>
      </c>
      <c r="K60" s="123">
        <v>3616.47</v>
      </c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1:31" s="155" customFormat="1" x14ac:dyDescent="0.2">
      <c r="A61" s="173" t="s">
        <v>269</v>
      </c>
      <c r="B61" s="173" t="s">
        <v>819</v>
      </c>
      <c r="C61" s="174">
        <v>0</v>
      </c>
      <c r="D61" s="174">
        <v>0</v>
      </c>
      <c r="E61" s="174">
        <v>3068.21</v>
      </c>
      <c r="F61" s="174">
        <v>0</v>
      </c>
      <c r="G61" s="174">
        <v>3068.21</v>
      </c>
      <c r="H61" s="174">
        <v>0</v>
      </c>
      <c r="I61" s="174">
        <v>3068.21</v>
      </c>
      <c r="J61" s="174">
        <v>0</v>
      </c>
      <c r="K61" s="174">
        <v>3068.21</v>
      </c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1:31" s="155" customFormat="1" x14ac:dyDescent="0.2">
      <c r="A62" s="173" t="s">
        <v>267</v>
      </c>
      <c r="B62" s="173" t="s">
        <v>266</v>
      </c>
      <c r="C62" s="174">
        <v>0</v>
      </c>
      <c r="D62" s="174">
        <v>0</v>
      </c>
      <c r="E62" s="174">
        <v>1600.97</v>
      </c>
      <c r="F62" s="174">
        <v>0</v>
      </c>
      <c r="G62" s="174">
        <v>1600.97</v>
      </c>
      <c r="H62" s="174">
        <v>0</v>
      </c>
      <c r="I62" s="174">
        <v>1600.97</v>
      </c>
      <c r="J62" s="174">
        <v>0</v>
      </c>
      <c r="K62" s="174">
        <v>1600.97</v>
      </c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1:31" s="155" customFormat="1" x14ac:dyDescent="0.2">
      <c r="A63" s="173" t="s">
        <v>265</v>
      </c>
      <c r="B63" s="173" t="s">
        <v>264</v>
      </c>
      <c r="C63" s="174">
        <v>0</v>
      </c>
      <c r="D63" s="174">
        <v>0</v>
      </c>
      <c r="E63" s="174">
        <v>16228.77</v>
      </c>
      <c r="F63" s="174">
        <v>0</v>
      </c>
      <c r="G63" s="174">
        <v>16228.77</v>
      </c>
      <c r="H63" s="174">
        <v>0</v>
      </c>
      <c r="I63" s="174">
        <v>16228.77</v>
      </c>
      <c r="J63" s="174">
        <v>0</v>
      </c>
      <c r="K63" s="174">
        <v>16228.77</v>
      </c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1:31" s="155" customFormat="1" x14ac:dyDescent="0.2">
      <c r="A64" s="173" t="s">
        <v>263</v>
      </c>
      <c r="B64" s="173" t="s">
        <v>262</v>
      </c>
      <c r="C64" s="174">
        <v>0</v>
      </c>
      <c r="D64" s="174">
        <v>0</v>
      </c>
      <c r="E64" s="174">
        <v>2900.3</v>
      </c>
      <c r="F64" s="174">
        <v>0</v>
      </c>
      <c r="G64" s="174">
        <v>2900.3</v>
      </c>
      <c r="H64" s="174">
        <v>0</v>
      </c>
      <c r="I64" s="174">
        <v>2900.3</v>
      </c>
      <c r="J64" s="174">
        <v>0</v>
      </c>
      <c r="K64" s="174">
        <v>2900.3</v>
      </c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1:31" s="155" customFormat="1" x14ac:dyDescent="0.2">
      <c r="A65" s="173" t="s">
        <v>259</v>
      </c>
      <c r="B65" s="173" t="s">
        <v>258</v>
      </c>
      <c r="C65" s="174">
        <v>0</v>
      </c>
      <c r="D65" s="174">
        <v>0</v>
      </c>
      <c r="E65" s="174">
        <v>10062.5</v>
      </c>
      <c r="F65" s="174">
        <v>0</v>
      </c>
      <c r="G65" s="174">
        <v>10062.5</v>
      </c>
      <c r="H65" s="174">
        <v>0</v>
      </c>
      <c r="I65" s="174">
        <v>10062.5</v>
      </c>
      <c r="J65" s="174">
        <v>0</v>
      </c>
      <c r="K65" s="174">
        <v>10062.5</v>
      </c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1:31" s="155" customFormat="1" x14ac:dyDescent="0.2">
      <c r="A66" s="173" t="s">
        <v>624</v>
      </c>
      <c r="B66" s="173" t="s">
        <v>623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1:31" s="155" customFormat="1" x14ac:dyDescent="0.2">
      <c r="A67" s="173" t="s">
        <v>251</v>
      </c>
      <c r="B67" s="173" t="s">
        <v>820</v>
      </c>
      <c r="C67" s="174">
        <v>0</v>
      </c>
      <c r="D67" s="174">
        <v>0</v>
      </c>
      <c r="E67" s="174">
        <v>125</v>
      </c>
      <c r="F67" s="174">
        <v>0</v>
      </c>
      <c r="G67" s="174">
        <v>125</v>
      </c>
      <c r="H67" s="174">
        <v>0</v>
      </c>
      <c r="I67" s="174">
        <v>125</v>
      </c>
      <c r="J67" s="174">
        <v>0</v>
      </c>
      <c r="K67" s="174">
        <v>125</v>
      </c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1:31" s="155" customFormat="1" x14ac:dyDescent="0.2">
      <c r="A68" s="126" t="s">
        <v>249</v>
      </c>
      <c r="B68" s="126" t="s">
        <v>248</v>
      </c>
      <c r="C68" s="123">
        <v>0</v>
      </c>
      <c r="D68" s="123">
        <v>0</v>
      </c>
      <c r="E68" s="123">
        <v>6063.29</v>
      </c>
      <c r="F68" s="123">
        <v>0</v>
      </c>
      <c r="G68" s="123">
        <v>6063.29</v>
      </c>
      <c r="H68" s="123">
        <v>0</v>
      </c>
      <c r="I68" s="123">
        <v>6063.29</v>
      </c>
      <c r="J68" s="123">
        <v>0</v>
      </c>
      <c r="K68" s="123">
        <v>6063.29</v>
      </c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1:31" s="155" customFormat="1" x14ac:dyDescent="0.2">
      <c r="A69" s="126" t="s">
        <v>821</v>
      </c>
      <c r="B69" s="126" t="s">
        <v>822</v>
      </c>
      <c r="C69" s="123">
        <v>0</v>
      </c>
      <c r="D69" s="123">
        <v>0</v>
      </c>
      <c r="E69" s="123">
        <v>1987.47</v>
      </c>
      <c r="F69" s="123">
        <v>0</v>
      </c>
      <c r="G69" s="123">
        <v>1987.47</v>
      </c>
      <c r="H69" s="123">
        <v>0</v>
      </c>
      <c r="I69" s="123">
        <v>1987.47</v>
      </c>
      <c r="J69" s="123">
        <v>0</v>
      </c>
      <c r="K69" s="123">
        <v>1987.47</v>
      </c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1:31" s="155" customFormat="1" x14ac:dyDescent="0.2">
      <c r="A70" s="173" t="s">
        <v>243</v>
      </c>
      <c r="B70" s="173" t="s">
        <v>823</v>
      </c>
      <c r="C70" s="174">
        <v>0</v>
      </c>
      <c r="D70" s="174">
        <v>0</v>
      </c>
      <c r="E70" s="174">
        <v>11270.28</v>
      </c>
      <c r="F70" s="174">
        <v>0</v>
      </c>
      <c r="G70" s="174">
        <v>11270.28</v>
      </c>
      <c r="H70" s="174">
        <v>0</v>
      </c>
      <c r="I70" s="174">
        <v>11270.28</v>
      </c>
      <c r="J70" s="174">
        <v>0</v>
      </c>
      <c r="K70" s="174">
        <v>11270.28</v>
      </c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1:31" s="155" customFormat="1" x14ac:dyDescent="0.2">
      <c r="A71" s="173" t="s">
        <v>239</v>
      </c>
      <c r="B71" s="173" t="s">
        <v>864</v>
      </c>
      <c r="C71" s="174">
        <v>0</v>
      </c>
      <c r="D71" s="174">
        <v>0</v>
      </c>
      <c r="E71" s="174">
        <v>18746.52</v>
      </c>
      <c r="F71" s="174">
        <v>0</v>
      </c>
      <c r="G71" s="174">
        <v>18746.52</v>
      </c>
      <c r="H71" s="174">
        <v>0</v>
      </c>
      <c r="I71" s="174">
        <v>18746.52</v>
      </c>
      <c r="J71" s="174">
        <v>0</v>
      </c>
      <c r="K71" s="174">
        <v>18746.52</v>
      </c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1:31" s="155" customFormat="1" x14ac:dyDescent="0.2">
      <c r="A72" s="173" t="s">
        <v>237</v>
      </c>
      <c r="B72" s="173" t="s">
        <v>236</v>
      </c>
      <c r="C72" s="174">
        <v>0</v>
      </c>
      <c r="D72" s="174">
        <v>0</v>
      </c>
      <c r="E72" s="174">
        <v>171735.94</v>
      </c>
      <c r="F72" s="174">
        <v>0</v>
      </c>
      <c r="G72" s="174">
        <v>171735.94</v>
      </c>
      <c r="H72" s="174">
        <v>0</v>
      </c>
      <c r="I72" s="174">
        <v>171735.94</v>
      </c>
      <c r="J72" s="174">
        <v>0</v>
      </c>
      <c r="K72" s="174">
        <v>171735.94</v>
      </c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1:31" s="155" customFormat="1" x14ac:dyDescent="0.2">
      <c r="A73" s="173" t="s">
        <v>235</v>
      </c>
      <c r="B73" s="173" t="s">
        <v>234</v>
      </c>
      <c r="C73" s="174">
        <v>0</v>
      </c>
      <c r="D73" s="174">
        <v>0</v>
      </c>
      <c r="E73" s="174">
        <v>2304.37</v>
      </c>
      <c r="F73" s="174">
        <v>0</v>
      </c>
      <c r="G73" s="174">
        <v>2304.37</v>
      </c>
      <c r="H73" s="174">
        <v>0</v>
      </c>
      <c r="I73" s="174">
        <v>2304.37</v>
      </c>
      <c r="J73" s="174">
        <v>0</v>
      </c>
      <c r="K73" s="174">
        <v>2304.37</v>
      </c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1:31" s="155" customFormat="1" x14ac:dyDescent="0.2">
      <c r="A74" s="173" t="s">
        <v>231</v>
      </c>
      <c r="B74" s="173" t="s">
        <v>230</v>
      </c>
      <c r="C74" s="174">
        <v>0</v>
      </c>
      <c r="D74" s="174">
        <v>0</v>
      </c>
      <c r="E74" s="174">
        <v>17500</v>
      </c>
      <c r="F74" s="174">
        <v>0</v>
      </c>
      <c r="G74" s="174">
        <v>17500</v>
      </c>
      <c r="H74" s="174">
        <v>0</v>
      </c>
      <c r="I74" s="174">
        <v>17500</v>
      </c>
      <c r="J74" s="174">
        <v>0</v>
      </c>
      <c r="K74" s="174">
        <v>17500</v>
      </c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1:31" s="155" customFormat="1" x14ac:dyDescent="0.2">
      <c r="A75" s="173" t="s">
        <v>824</v>
      </c>
      <c r="B75" s="173" t="s">
        <v>825</v>
      </c>
      <c r="C75" s="174">
        <v>0</v>
      </c>
      <c r="D75" s="174">
        <v>0</v>
      </c>
      <c r="E75" s="174">
        <v>37187.5</v>
      </c>
      <c r="F75" s="174">
        <v>0</v>
      </c>
      <c r="G75" s="174">
        <v>37187.5</v>
      </c>
      <c r="H75" s="174">
        <v>0</v>
      </c>
      <c r="I75" s="174">
        <v>37187.5</v>
      </c>
      <c r="J75" s="174">
        <v>0</v>
      </c>
      <c r="K75" s="174">
        <v>37187.5</v>
      </c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1:31" s="155" customFormat="1" x14ac:dyDescent="0.2">
      <c r="A76" s="126" t="s">
        <v>223</v>
      </c>
      <c r="B76" s="126" t="s">
        <v>222</v>
      </c>
      <c r="C76" s="123">
        <v>0</v>
      </c>
      <c r="D76" s="123">
        <v>0</v>
      </c>
      <c r="E76" s="123">
        <v>62801.99</v>
      </c>
      <c r="F76" s="123">
        <v>0</v>
      </c>
      <c r="G76" s="123">
        <v>62801.99</v>
      </c>
      <c r="H76" s="123">
        <v>0</v>
      </c>
      <c r="I76" s="123">
        <v>62801.99</v>
      </c>
      <c r="J76" s="123">
        <v>0</v>
      </c>
      <c r="K76" s="123">
        <v>62801.99</v>
      </c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1:31" s="155" customFormat="1" x14ac:dyDescent="0.2">
      <c r="A77" s="126" t="s">
        <v>221</v>
      </c>
      <c r="B77" s="126" t="s">
        <v>220</v>
      </c>
      <c r="C77" s="123">
        <v>0</v>
      </c>
      <c r="D77" s="123">
        <v>0</v>
      </c>
      <c r="E77" s="123">
        <v>27272.5</v>
      </c>
      <c r="F77" s="123">
        <v>0</v>
      </c>
      <c r="G77" s="123">
        <v>27272.5</v>
      </c>
      <c r="H77" s="123">
        <v>0</v>
      </c>
      <c r="I77" s="123">
        <v>27272.5</v>
      </c>
      <c r="J77" s="123">
        <v>0</v>
      </c>
      <c r="K77" s="123">
        <v>27272.5</v>
      </c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1:31" s="155" customFormat="1" x14ac:dyDescent="0.2">
      <c r="A78" s="173" t="s">
        <v>215</v>
      </c>
      <c r="B78" s="173" t="s">
        <v>214</v>
      </c>
      <c r="C78" s="174">
        <v>0</v>
      </c>
      <c r="D78" s="174">
        <v>0</v>
      </c>
      <c r="E78" s="174">
        <v>901.53</v>
      </c>
      <c r="F78" s="174">
        <v>0</v>
      </c>
      <c r="G78" s="174">
        <v>901.53</v>
      </c>
      <c r="H78" s="174">
        <v>0</v>
      </c>
      <c r="I78" s="174">
        <v>901.53</v>
      </c>
      <c r="J78" s="174">
        <v>0</v>
      </c>
      <c r="K78" s="174">
        <v>901.53</v>
      </c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1:31" s="155" customFormat="1" x14ac:dyDescent="0.2">
      <c r="A79" s="173" t="s">
        <v>211</v>
      </c>
      <c r="B79" s="173" t="s">
        <v>210</v>
      </c>
      <c r="C79" s="174">
        <v>0</v>
      </c>
      <c r="D79" s="174">
        <v>0</v>
      </c>
      <c r="E79" s="174">
        <v>282.5</v>
      </c>
      <c r="F79" s="174">
        <v>0</v>
      </c>
      <c r="G79" s="174">
        <v>282.5</v>
      </c>
      <c r="H79" s="174">
        <v>0</v>
      </c>
      <c r="I79" s="174">
        <v>282.5</v>
      </c>
      <c r="J79" s="174">
        <v>0</v>
      </c>
      <c r="K79" s="174">
        <v>282.5</v>
      </c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1:31" s="155" customFormat="1" x14ac:dyDescent="0.2">
      <c r="A80" s="173" t="s">
        <v>209</v>
      </c>
      <c r="B80" s="173" t="s">
        <v>208</v>
      </c>
      <c r="C80" s="174">
        <v>0</v>
      </c>
      <c r="D80" s="174">
        <v>0</v>
      </c>
      <c r="E80" s="174">
        <v>960</v>
      </c>
      <c r="F80" s="174">
        <v>0</v>
      </c>
      <c r="G80" s="174">
        <v>960</v>
      </c>
      <c r="H80" s="174">
        <v>0</v>
      </c>
      <c r="I80" s="174">
        <v>960</v>
      </c>
      <c r="J80" s="174">
        <v>0</v>
      </c>
      <c r="K80" s="174">
        <v>960</v>
      </c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1:31" s="155" customFormat="1" x14ac:dyDescent="0.2">
      <c r="A81" s="173" t="s">
        <v>207</v>
      </c>
      <c r="B81" s="173" t="s">
        <v>206</v>
      </c>
      <c r="C81" s="174">
        <v>0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1:31" s="155" customFormat="1" x14ac:dyDescent="0.2">
      <c r="A82" s="173" t="s">
        <v>205</v>
      </c>
      <c r="B82" s="173" t="s">
        <v>204</v>
      </c>
      <c r="C82" s="174">
        <v>0</v>
      </c>
      <c r="D82" s="174">
        <v>0</v>
      </c>
      <c r="E82" s="174">
        <v>38990.629999999997</v>
      </c>
      <c r="F82" s="174">
        <v>0</v>
      </c>
      <c r="G82" s="174">
        <v>38990.629999999997</v>
      </c>
      <c r="H82" s="174">
        <v>0</v>
      </c>
      <c r="I82" s="174">
        <v>38990.629999999997</v>
      </c>
      <c r="J82" s="174">
        <v>0</v>
      </c>
      <c r="K82" s="174">
        <v>38990.629999999997</v>
      </c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31" s="155" customFormat="1" x14ac:dyDescent="0.2">
      <c r="A83" s="173" t="s">
        <v>199</v>
      </c>
      <c r="B83" s="173" t="s">
        <v>198</v>
      </c>
      <c r="C83" s="174">
        <v>0</v>
      </c>
      <c r="D83" s="174">
        <v>0</v>
      </c>
      <c r="E83" s="174">
        <v>1290.6300000000001</v>
      </c>
      <c r="F83" s="174">
        <v>0</v>
      </c>
      <c r="G83" s="174">
        <v>1290.6300000000001</v>
      </c>
      <c r="H83" s="174">
        <v>0</v>
      </c>
      <c r="I83" s="174">
        <v>1290.6300000000001</v>
      </c>
      <c r="J83" s="174">
        <v>0</v>
      </c>
      <c r="K83" s="174">
        <v>1290.6300000000001</v>
      </c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1:31" s="155" customFormat="1" x14ac:dyDescent="0.2">
      <c r="A84" s="153" t="s">
        <v>181</v>
      </c>
      <c r="B84" s="153" t="s">
        <v>180</v>
      </c>
      <c r="C84" s="154">
        <v>0</v>
      </c>
      <c r="D84" s="154">
        <v>0</v>
      </c>
      <c r="E84" s="154">
        <v>1181.24</v>
      </c>
      <c r="F84" s="154">
        <v>0</v>
      </c>
      <c r="G84" s="154">
        <v>1181.24</v>
      </c>
      <c r="H84" s="154">
        <v>0</v>
      </c>
      <c r="I84" s="154">
        <v>1181.24</v>
      </c>
      <c r="J84" s="154">
        <v>0</v>
      </c>
      <c r="K84" s="154">
        <v>1181.24</v>
      </c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1:31" s="155" customFormat="1" x14ac:dyDescent="0.2">
      <c r="A85" s="126" t="s">
        <v>326</v>
      </c>
      <c r="B85" s="126" t="s">
        <v>325</v>
      </c>
      <c r="C85" s="123">
        <v>0</v>
      </c>
      <c r="D85" s="123">
        <v>0</v>
      </c>
      <c r="E85" s="123">
        <v>10193.07</v>
      </c>
      <c r="F85" s="123">
        <v>0</v>
      </c>
      <c r="G85" s="123">
        <v>10193.07</v>
      </c>
      <c r="H85" s="123">
        <v>0</v>
      </c>
      <c r="I85" s="123">
        <v>10193.07</v>
      </c>
      <c r="J85" s="123">
        <v>0</v>
      </c>
      <c r="K85" s="123">
        <v>10193.07</v>
      </c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31" s="155" customFormat="1" x14ac:dyDescent="0.2">
      <c r="A86" s="126" t="s">
        <v>324</v>
      </c>
      <c r="B86" s="126" t="s">
        <v>323</v>
      </c>
      <c r="C86" s="123">
        <v>0</v>
      </c>
      <c r="D86" s="123">
        <v>0</v>
      </c>
      <c r="E86" s="123">
        <v>5363.68</v>
      </c>
      <c r="F86" s="123">
        <v>0</v>
      </c>
      <c r="G86" s="123">
        <v>5363.68</v>
      </c>
      <c r="H86" s="123">
        <v>0</v>
      </c>
      <c r="I86" s="123">
        <v>5363.68</v>
      </c>
      <c r="J86" s="123">
        <v>0</v>
      </c>
      <c r="K86" s="123">
        <v>5363.68</v>
      </c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1:31" s="155" customFormat="1" x14ac:dyDescent="0.2">
      <c r="A87" s="126" t="s">
        <v>316</v>
      </c>
      <c r="B87" s="126" t="s">
        <v>826</v>
      </c>
      <c r="C87" s="123">
        <v>0</v>
      </c>
      <c r="D87" s="123">
        <v>0</v>
      </c>
      <c r="E87" s="123">
        <v>10684.57</v>
      </c>
      <c r="F87" s="123">
        <v>0</v>
      </c>
      <c r="G87" s="123">
        <v>10684.57</v>
      </c>
      <c r="H87" s="123">
        <v>0</v>
      </c>
      <c r="I87" s="123">
        <v>10684.57</v>
      </c>
      <c r="J87" s="123">
        <v>0</v>
      </c>
      <c r="K87" s="123">
        <v>10684.57</v>
      </c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1:31" s="155" customFormat="1" x14ac:dyDescent="0.2">
      <c r="A88" s="173" t="s">
        <v>309</v>
      </c>
      <c r="B88" s="173" t="s">
        <v>827</v>
      </c>
      <c r="C88" s="174">
        <v>0</v>
      </c>
      <c r="D88" s="174">
        <v>0</v>
      </c>
      <c r="E88" s="174">
        <v>8369.42</v>
      </c>
      <c r="F88" s="174">
        <v>0</v>
      </c>
      <c r="G88" s="174">
        <v>8369.42</v>
      </c>
      <c r="H88" s="174">
        <v>0</v>
      </c>
      <c r="I88" s="174">
        <v>8369.42</v>
      </c>
      <c r="J88" s="174">
        <v>0</v>
      </c>
      <c r="K88" s="174">
        <v>8369.42</v>
      </c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1:31" s="155" customFormat="1" x14ac:dyDescent="0.2">
      <c r="A89" s="173" t="s">
        <v>303</v>
      </c>
      <c r="B89" s="173" t="s">
        <v>302</v>
      </c>
      <c r="C89" s="174">
        <v>0</v>
      </c>
      <c r="D89" s="174">
        <v>0</v>
      </c>
      <c r="E89" s="174">
        <v>9481.91</v>
      </c>
      <c r="F89" s="174">
        <v>0</v>
      </c>
      <c r="G89" s="174">
        <v>9481.91</v>
      </c>
      <c r="H89" s="174">
        <v>0</v>
      </c>
      <c r="I89" s="174">
        <v>9481.91</v>
      </c>
      <c r="J89" s="174">
        <v>0</v>
      </c>
      <c r="K89" s="174">
        <v>9481.91</v>
      </c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1:31" s="155" customFormat="1" x14ac:dyDescent="0.2">
      <c r="A90" s="173" t="s">
        <v>299</v>
      </c>
      <c r="B90" s="173" t="s">
        <v>298</v>
      </c>
      <c r="C90" s="174">
        <v>0</v>
      </c>
      <c r="D90" s="174">
        <v>0</v>
      </c>
      <c r="E90" s="174">
        <v>8251.4599999999991</v>
      </c>
      <c r="F90" s="174">
        <v>0</v>
      </c>
      <c r="G90" s="174">
        <v>8251.4599999999991</v>
      </c>
      <c r="H90" s="174">
        <v>0</v>
      </c>
      <c r="I90" s="174">
        <v>8251.4599999999991</v>
      </c>
      <c r="J90" s="174">
        <v>0</v>
      </c>
      <c r="K90" s="174">
        <v>8251.4599999999991</v>
      </c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1:31" s="155" customFormat="1" x14ac:dyDescent="0.2">
      <c r="A91" s="126" t="s">
        <v>297</v>
      </c>
      <c r="B91" s="126" t="s">
        <v>296</v>
      </c>
      <c r="C91" s="123">
        <v>0</v>
      </c>
      <c r="D91" s="123">
        <v>0</v>
      </c>
      <c r="E91" s="123">
        <v>2556.12</v>
      </c>
      <c r="F91" s="123">
        <v>0</v>
      </c>
      <c r="G91" s="123">
        <v>2556.12</v>
      </c>
      <c r="H91" s="123">
        <v>0</v>
      </c>
      <c r="I91" s="123">
        <v>2556.12</v>
      </c>
      <c r="J91" s="123">
        <v>0</v>
      </c>
      <c r="K91" s="123">
        <v>2556.12</v>
      </c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1:31" s="155" customFormat="1" x14ac:dyDescent="0.2">
      <c r="A92" s="173" t="s">
        <v>192</v>
      </c>
      <c r="B92" s="173" t="s">
        <v>191</v>
      </c>
      <c r="C92" s="174">
        <v>0</v>
      </c>
      <c r="D92" s="174">
        <v>0</v>
      </c>
      <c r="E92" s="174">
        <v>3735</v>
      </c>
      <c r="F92" s="174">
        <v>0</v>
      </c>
      <c r="G92" s="174">
        <v>3735</v>
      </c>
      <c r="H92" s="174">
        <v>0</v>
      </c>
      <c r="I92" s="174">
        <v>3735</v>
      </c>
      <c r="J92" s="174">
        <v>0</v>
      </c>
      <c r="K92" s="174">
        <v>3735</v>
      </c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1:31" s="155" customFormat="1" x14ac:dyDescent="0.2">
      <c r="A93" s="126" t="s">
        <v>190</v>
      </c>
      <c r="B93" s="126" t="s">
        <v>189</v>
      </c>
      <c r="C93" s="123">
        <v>0</v>
      </c>
      <c r="D93" s="123">
        <v>0</v>
      </c>
      <c r="E93" s="123">
        <v>357</v>
      </c>
      <c r="F93" s="123">
        <v>0</v>
      </c>
      <c r="G93" s="123">
        <v>357</v>
      </c>
      <c r="H93" s="123">
        <v>0</v>
      </c>
      <c r="I93" s="123">
        <v>357</v>
      </c>
      <c r="J93" s="123">
        <v>0</v>
      </c>
      <c r="K93" s="123">
        <v>357</v>
      </c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1:31" s="155" customFormat="1" x14ac:dyDescent="0.2">
      <c r="A94" s="126" t="s">
        <v>188</v>
      </c>
      <c r="B94" s="126" t="s">
        <v>187</v>
      </c>
      <c r="C94" s="123">
        <v>0</v>
      </c>
      <c r="D94" s="123">
        <v>0</v>
      </c>
      <c r="E94" s="123">
        <v>13420.04</v>
      </c>
      <c r="F94" s="123">
        <v>0</v>
      </c>
      <c r="G94" s="123">
        <v>13420.04</v>
      </c>
      <c r="H94" s="123">
        <v>0</v>
      </c>
      <c r="I94" s="123">
        <v>13420.04</v>
      </c>
      <c r="J94" s="123">
        <v>0</v>
      </c>
      <c r="K94" s="123">
        <v>13420.04</v>
      </c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1:31" s="155" customFormat="1" x14ac:dyDescent="0.2">
      <c r="A95" s="173" t="s">
        <v>186</v>
      </c>
      <c r="B95" s="173" t="s">
        <v>86</v>
      </c>
      <c r="C95" s="174">
        <v>0</v>
      </c>
      <c r="D95" s="174">
        <v>0</v>
      </c>
      <c r="E95" s="174">
        <v>175639.32</v>
      </c>
      <c r="F95" s="174">
        <v>0</v>
      </c>
      <c r="G95" s="174">
        <v>175639.32</v>
      </c>
      <c r="H95" s="174">
        <v>0</v>
      </c>
      <c r="I95" s="174">
        <v>175639.32</v>
      </c>
      <c r="J95" s="174">
        <v>0</v>
      </c>
      <c r="K95" s="174">
        <v>175639.32</v>
      </c>
      <c r="L95" s="172"/>
    </row>
    <row r="96" spans="1:31" s="155" customFormat="1" x14ac:dyDescent="0.2">
      <c r="A96" s="126" t="s">
        <v>185</v>
      </c>
      <c r="B96" s="126" t="s">
        <v>143</v>
      </c>
      <c r="C96" s="123">
        <v>0</v>
      </c>
      <c r="D96" s="123">
        <v>0</v>
      </c>
      <c r="E96" s="123">
        <v>200</v>
      </c>
      <c r="F96" s="123">
        <v>0</v>
      </c>
      <c r="G96" s="123">
        <v>200</v>
      </c>
      <c r="H96" s="123">
        <v>0</v>
      </c>
      <c r="I96" s="123">
        <v>200</v>
      </c>
      <c r="J96" s="123">
        <v>0</v>
      </c>
      <c r="K96" s="123">
        <v>200</v>
      </c>
      <c r="L96" s="172"/>
    </row>
    <row r="97" spans="1:12" s="155" customFormat="1" x14ac:dyDescent="0.2">
      <c r="A97" s="126" t="s">
        <v>184</v>
      </c>
      <c r="B97" s="126" t="s">
        <v>828</v>
      </c>
      <c r="C97" s="123">
        <v>0</v>
      </c>
      <c r="D97" s="123">
        <v>0</v>
      </c>
      <c r="E97" s="123">
        <v>70</v>
      </c>
      <c r="F97" s="123">
        <v>0</v>
      </c>
      <c r="G97" s="123">
        <v>70</v>
      </c>
      <c r="H97" s="123">
        <v>0</v>
      </c>
      <c r="I97" s="123">
        <v>70</v>
      </c>
      <c r="J97" s="123">
        <v>0</v>
      </c>
      <c r="K97" s="123">
        <v>70</v>
      </c>
      <c r="L97" s="172"/>
    </row>
    <row r="98" spans="1:12" x14ac:dyDescent="0.2">
      <c r="A98" s="173" t="s">
        <v>177</v>
      </c>
      <c r="B98" s="173" t="s">
        <v>176</v>
      </c>
      <c r="C98" s="174">
        <v>0</v>
      </c>
      <c r="D98" s="174">
        <v>0</v>
      </c>
      <c r="E98" s="174">
        <v>1604.98</v>
      </c>
      <c r="F98" s="174">
        <v>0</v>
      </c>
      <c r="G98" s="174">
        <v>1604.98</v>
      </c>
      <c r="H98" s="174">
        <v>0</v>
      </c>
      <c r="I98" s="174">
        <v>1604.98</v>
      </c>
      <c r="J98" s="174">
        <v>0</v>
      </c>
      <c r="K98" s="174">
        <v>1604.98</v>
      </c>
    </row>
    <row r="99" spans="1:12" x14ac:dyDescent="0.2">
      <c r="A99" s="173" t="s">
        <v>175</v>
      </c>
      <c r="B99" s="173" t="s">
        <v>174</v>
      </c>
      <c r="C99" s="174">
        <v>0</v>
      </c>
      <c r="D99" s="174">
        <v>0</v>
      </c>
      <c r="E99" s="174">
        <v>4316.05</v>
      </c>
      <c r="F99" s="174">
        <v>0</v>
      </c>
      <c r="G99" s="174">
        <v>4316.05</v>
      </c>
      <c r="H99" s="174">
        <v>0</v>
      </c>
      <c r="I99" s="174">
        <v>4316.05</v>
      </c>
      <c r="J99" s="174">
        <v>0</v>
      </c>
      <c r="K99" s="174">
        <v>4316.05</v>
      </c>
    </row>
    <row r="100" spans="1:12" x14ac:dyDescent="0.2">
      <c r="A100" s="173" t="s">
        <v>173</v>
      </c>
      <c r="B100" s="173" t="s">
        <v>172</v>
      </c>
      <c r="C100" s="174">
        <v>0</v>
      </c>
      <c r="D100" s="174">
        <v>0</v>
      </c>
      <c r="E100" s="174">
        <v>354.28</v>
      </c>
      <c r="F100" s="174">
        <v>0</v>
      </c>
      <c r="G100" s="174">
        <v>354.28</v>
      </c>
      <c r="H100" s="174">
        <v>0</v>
      </c>
      <c r="I100" s="174">
        <v>354.28</v>
      </c>
      <c r="J100" s="174">
        <v>0</v>
      </c>
      <c r="K100" s="174">
        <v>354.28</v>
      </c>
    </row>
    <row r="101" spans="1:12" x14ac:dyDescent="0.2">
      <c r="A101" s="173" t="s">
        <v>169</v>
      </c>
      <c r="B101" s="173" t="s">
        <v>168</v>
      </c>
      <c r="C101" s="174">
        <v>0</v>
      </c>
      <c r="D101" s="174">
        <v>0</v>
      </c>
      <c r="E101" s="174">
        <v>313.74</v>
      </c>
      <c r="F101" s="174">
        <v>0</v>
      </c>
      <c r="G101" s="174">
        <v>313.74</v>
      </c>
      <c r="H101" s="174">
        <v>0</v>
      </c>
      <c r="I101" s="174">
        <v>313.74</v>
      </c>
      <c r="J101" s="174">
        <v>0</v>
      </c>
      <c r="K101" s="174">
        <v>313.74</v>
      </c>
    </row>
    <row r="102" spans="1:12" x14ac:dyDescent="0.2">
      <c r="A102" s="126" t="s">
        <v>165</v>
      </c>
      <c r="B102" s="126" t="s">
        <v>164</v>
      </c>
      <c r="C102" s="123">
        <v>0</v>
      </c>
      <c r="D102" s="123">
        <v>0</v>
      </c>
      <c r="E102" s="123">
        <v>39.36</v>
      </c>
      <c r="F102" s="123">
        <v>0</v>
      </c>
      <c r="G102" s="123">
        <v>39.36</v>
      </c>
      <c r="H102" s="123">
        <v>0</v>
      </c>
      <c r="I102" s="123">
        <v>39.36</v>
      </c>
      <c r="J102" s="123">
        <v>0</v>
      </c>
      <c r="K102" s="123">
        <v>39.36</v>
      </c>
    </row>
    <row r="103" spans="1:12" x14ac:dyDescent="0.2">
      <c r="A103" s="173" t="s">
        <v>163</v>
      </c>
      <c r="B103" s="173" t="s">
        <v>162</v>
      </c>
      <c r="C103" s="174">
        <v>0</v>
      </c>
      <c r="D103" s="174">
        <v>0</v>
      </c>
      <c r="E103" s="174">
        <v>10.62</v>
      </c>
      <c r="F103" s="174">
        <v>0</v>
      </c>
      <c r="G103" s="174">
        <v>10.62</v>
      </c>
      <c r="H103" s="174">
        <v>0</v>
      </c>
      <c r="I103" s="174">
        <v>10.62</v>
      </c>
      <c r="J103" s="174">
        <v>0</v>
      </c>
      <c r="K103" s="174">
        <v>10.62</v>
      </c>
    </row>
    <row r="104" spans="1:12" x14ac:dyDescent="0.2">
      <c r="A104" s="175" t="s">
        <v>148</v>
      </c>
      <c r="B104" s="175" t="s">
        <v>147</v>
      </c>
      <c r="C104" s="176">
        <v>0</v>
      </c>
      <c r="D104" s="176">
        <v>0</v>
      </c>
      <c r="E104" s="176">
        <v>918.4</v>
      </c>
      <c r="F104" s="176">
        <v>0</v>
      </c>
      <c r="G104" s="176">
        <v>918.4</v>
      </c>
      <c r="H104" s="176">
        <v>0</v>
      </c>
      <c r="I104" s="176">
        <v>918.4</v>
      </c>
      <c r="J104" s="176">
        <v>0</v>
      </c>
      <c r="K104" s="176">
        <v>918.4</v>
      </c>
    </row>
    <row r="105" spans="1:12" x14ac:dyDescent="0.2">
      <c r="A105" s="175" t="s">
        <v>144</v>
      </c>
      <c r="B105" s="175" t="s">
        <v>143</v>
      </c>
      <c r="C105" s="176">
        <v>0</v>
      </c>
      <c r="D105" s="176">
        <v>0</v>
      </c>
      <c r="E105" s="176">
        <v>22.5</v>
      </c>
      <c r="F105" s="176">
        <v>0</v>
      </c>
      <c r="G105" s="176">
        <v>22.5</v>
      </c>
      <c r="H105" s="176">
        <v>0</v>
      </c>
      <c r="I105" s="176">
        <v>22.5</v>
      </c>
      <c r="J105" s="176">
        <v>0</v>
      </c>
      <c r="K105" s="176">
        <v>22.5</v>
      </c>
    </row>
    <row r="106" spans="1:12" x14ac:dyDescent="0.2">
      <c r="A106" s="175" t="s">
        <v>142</v>
      </c>
      <c r="B106" s="175" t="s">
        <v>141</v>
      </c>
      <c r="C106" s="176">
        <v>0</v>
      </c>
      <c r="D106" s="176">
        <v>0</v>
      </c>
      <c r="E106" s="176">
        <v>141815.06</v>
      </c>
      <c r="F106" s="176">
        <v>0</v>
      </c>
      <c r="G106" s="176">
        <v>141815.06</v>
      </c>
      <c r="H106" s="176">
        <v>0</v>
      </c>
      <c r="I106" s="176">
        <v>141815.06</v>
      </c>
      <c r="J106" s="176">
        <v>0</v>
      </c>
      <c r="K106" s="176">
        <v>141815.06</v>
      </c>
    </row>
    <row r="107" spans="1:12" x14ac:dyDescent="0.2">
      <c r="A107" s="175" t="s">
        <v>456</v>
      </c>
      <c r="B107" s="175" t="s">
        <v>455</v>
      </c>
      <c r="C107" s="176">
        <v>0</v>
      </c>
      <c r="D107" s="176">
        <v>0</v>
      </c>
      <c r="E107" s="176">
        <v>-248714.66</v>
      </c>
      <c r="F107" s="176">
        <v>0</v>
      </c>
      <c r="G107" s="176">
        <v>-248714.66</v>
      </c>
      <c r="H107" s="176">
        <v>0</v>
      </c>
      <c r="I107" s="176">
        <v>248714.66</v>
      </c>
      <c r="J107" s="176">
        <v>0</v>
      </c>
      <c r="K107" s="176"/>
    </row>
    <row r="108" spans="1:12" x14ac:dyDescent="0.2">
      <c r="A108" s="175" t="s">
        <v>136</v>
      </c>
      <c r="B108" s="175" t="s">
        <v>830</v>
      </c>
      <c r="C108" s="176">
        <v>0</v>
      </c>
      <c r="D108" s="176">
        <v>0</v>
      </c>
      <c r="E108" s="176">
        <v>70373.22</v>
      </c>
      <c r="F108" s="176">
        <v>0</v>
      </c>
      <c r="G108" s="176">
        <v>70373.22</v>
      </c>
      <c r="H108" s="176">
        <v>0</v>
      </c>
      <c r="I108" s="176">
        <v>70373.22</v>
      </c>
      <c r="J108" s="176">
        <v>0</v>
      </c>
      <c r="K108" s="176">
        <v>70373.22</v>
      </c>
    </row>
    <row r="109" spans="1:12" x14ac:dyDescent="0.2">
      <c r="A109" s="170" t="s">
        <v>865</v>
      </c>
      <c r="B109" s="170" t="s">
        <v>866</v>
      </c>
      <c r="C109" s="171">
        <v>0</v>
      </c>
      <c r="D109" s="171">
        <v>0</v>
      </c>
      <c r="E109" s="171">
        <v>329798.59000000003</v>
      </c>
      <c r="F109" s="171">
        <v>0</v>
      </c>
      <c r="G109" s="171">
        <v>329798.59000000003</v>
      </c>
      <c r="H109" s="171">
        <v>0</v>
      </c>
      <c r="I109" s="171">
        <v>329798.59000000003</v>
      </c>
      <c r="J109" s="171">
        <v>0</v>
      </c>
      <c r="K109" s="171">
        <v>329798.59000000003</v>
      </c>
    </row>
    <row r="110" spans="1:12" x14ac:dyDescent="0.2">
      <c r="A110" s="170" t="s">
        <v>652</v>
      </c>
      <c r="B110" s="170" t="s">
        <v>651</v>
      </c>
      <c r="C110" s="171">
        <v>0</v>
      </c>
      <c r="D110" s="171">
        <v>0</v>
      </c>
      <c r="E110" s="171">
        <v>374572.5</v>
      </c>
      <c r="F110" s="171">
        <v>0</v>
      </c>
      <c r="G110" s="171">
        <v>374572.5</v>
      </c>
      <c r="H110" s="171">
        <v>0</v>
      </c>
      <c r="I110" s="171">
        <v>374572.5</v>
      </c>
      <c r="J110" s="171">
        <v>0</v>
      </c>
      <c r="K110" s="171">
        <v>374572.5</v>
      </c>
    </row>
    <row r="111" spans="1:12" x14ac:dyDescent="0.2">
      <c r="A111" s="170" t="s">
        <v>650</v>
      </c>
      <c r="B111" s="170" t="s">
        <v>649</v>
      </c>
      <c r="C111" s="171">
        <v>0</v>
      </c>
      <c r="D111" s="171">
        <v>0</v>
      </c>
      <c r="E111" s="171">
        <v>350177.29</v>
      </c>
      <c r="F111" s="171">
        <v>0</v>
      </c>
      <c r="G111" s="171">
        <v>350177.29</v>
      </c>
      <c r="H111" s="171">
        <v>0</v>
      </c>
      <c r="I111" s="171">
        <v>350177.29</v>
      </c>
      <c r="J111" s="171">
        <v>0</v>
      </c>
      <c r="K111" s="171">
        <v>350177.29</v>
      </c>
    </row>
    <row r="112" spans="1:12" x14ac:dyDescent="0.2">
      <c r="A112" s="175" t="s">
        <v>831</v>
      </c>
      <c r="B112" s="175" t="s">
        <v>832</v>
      </c>
      <c r="C112" s="176">
        <v>0</v>
      </c>
      <c r="D112" s="176">
        <v>0</v>
      </c>
      <c r="E112" s="176">
        <v>12633.66</v>
      </c>
      <c r="F112" s="176">
        <v>0</v>
      </c>
      <c r="G112" s="176">
        <v>12633.66</v>
      </c>
      <c r="H112" s="176">
        <v>0</v>
      </c>
      <c r="I112" s="176">
        <v>12633.66</v>
      </c>
      <c r="J112" s="176">
        <v>0</v>
      </c>
      <c r="K112" s="176">
        <v>12633.66</v>
      </c>
    </row>
    <row r="113" spans="1:11" ht="14.25" x14ac:dyDescent="0.2">
      <c r="A113" s="561" t="s">
        <v>833</v>
      </c>
      <c r="B113" s="561"/>
      <c r="C113" s="113">
        <v>0</v>
      </c>
      <c r="D113" s="113">
        <v>0</v>
      </c>
      <c r="E113" s="113">
        <v>3227092.07</v>
      </c>
      <c r="F113" s="113">
        <v>0</v>
      </c>
      <c r="G113" s="113">
        <v>3227092.07</v>
      </c>
      <c r="H113" s="113">
        <v>0</v>
      </c>
      <c r="I113" s="113">
        <v>3227092.07</v>
      </c>
      <c r="J113" s="113">
        <v>0</v>
      </c>
      <c r="K113" s="113">
        <f>SUM(K29:K112)</f>
        <v>3475806.7299999995</v>
      </c>
    </row>
    <row r="114" spans="1:11" x14ac:dyDescent="0.2">
      <c r="A114" s="557"/>
      <c r="B114" s="557"/>
      <c r="C114" s="557"/>
      <c r="D114" s="557"/>
      <c r="E114" s="557"/>
      <c r="F114" s="557"/>
      <c r="G114" s="557"/>
      <c r="H114" s="557"/>
      <c r="I114" s="557"/>
      <c r="J114" s="557"/>
      <c r="K114" s="557"/>
    </row>
    <row r="115" spans="1:11" x14ac:dyDescent="0.2">
      <c r="A115" s="559" t="s">
        <v>771</v>
      </c>
      <c r="B115" s="559"/>
      <c r="C115" s="559"/>
      <c r="D115" s="559"/>
      <c r="E115" s="559"/>
      <c r="F115" s="559"/>
      <c r="G115" s="559"/>
      <c r="H115" s="559"/>
      <c r="I115" s="559"/>
      <c r="J115" s="559"/>
      <c r="K115" s="559"/>
    </row>
  </sheetData>
  <sheetProtection selectLockedCells="1" selectUnlockedCells="1"/>
  <mergeCells count="16">
    <mergeCell ref="A1:K1"/>
    <mergeCell ref="A8:K8"/>
    <mergeCell ref="C9:D9"/>
    <mergeCell ref="E9:F9"/>
    <mergeCell ref="G9:H9"/>
    <mergeCell ref="I9:J9"/>
    <mergeCell ref="A113:B113"/>
    <mergeCell ref="A114:K114"/>
    <mergeCell ref="A115:K115"/>
    <mergeCell ref="A25:B25"/>
    <mergeCell ref="A26:K26"/>
    <mergeCell ref="A27:K27"/>
    <mergeCell ref="C28:D28"/>
    <mergeCell ref="E28:F28"/>
    <mergeCell ref="G28:H28"/>
    <mergeCell ref="I28:J28"/>
  </mergeCells>
  <pageMargins left="0.27559055118110237" right="0.27559055118110237" top="1.3385826771653544" bottom="0.6692913385826772" header="0.55118110236220474" footer="0.55118110236220474"/>
  <pageSetup paperSize="9" scale="75" orientation="landscape" useFirstPageNumber="1" r:id="rId1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topLeftCell="A50" zoomScale="70" zoomScaleNormal="70" workbookViewId="0">
      <selection activeCell="A58" sqref="A58:XFD58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38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38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38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38" t="s">
        <v>856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38" t="s">
        <v>857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38" t="s">
        <v>851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37" t="s">
        <v>772</v>
      </c>
      <c r="B9" s="137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37" t="s">
        <v>778</v>
      </c>
    </row>
    <row r="10" spans="1:11" x14ac:dyDescent="0.2">
      <c r="A10" s="119" t="s">
        <v>852</v>
      </c>
      <c r="B10" s="119" t="s">
        <v>853</v>
      </c>
      <c r="C10" s="120">
        <v>0</v>
      </c>
      <c r="D10" s="120">
        <v>0</v>
      </c>
      <c r="E10" s="120">
        <v>0</v>
      </c>
      <c r="F10" s="120">
        <v>293364.46999999997</v>
      </c>
      <c r="G10" s="120">
        <v>0</v>
      </c>
      <c r="H10" s="120">
        <v>293364.46999999997</v>
      </c>
      <c r="I10" s="120">
        <v>0</v>
      </c>
      <c r="J10" s="120">
        <v>293364.46999999997</v>
      </c>
      <c r="K10" s="120">
        <v>-293364.46999999997</v>
      </c>
    </row>
    <row r="11" spans="1:11" x14ac:dyDescent="0.2">
      <c r="A11" s="119" t="s">
        <v>785</v>
      </c>
      <c r="B11" s="119" t="s">
        <v>786</v>
      </c>
      <c r="C11" s="120">
        <v>0</v>
      </c>
      <c r="D11" s="120">
        <v>0</v>
      </c>
      <c r="E11" s="120">
        <v>0</v>
      </c>
      <c r="F11" s="120">
        <v>286.16000000000003</v>
      </c>
      <c r="G11" s="120">
        <v>0</v>
      </c>
      <c r="H11" s="120">
        <v>286.16000000000003</v>
      </c>
      <c r="I11" s="120">
        <v>0</v>
      </c>
      <c r="J11" s="120">
        <v>286.16000000000003</v>
      </c>
      <c r="K11" s="120">
        <v>-286.16000000000003</v>
      </c>
    </row>
    <row r="12" spans="1:11" x14ac:dyDescent="0.2">
      <c r="A12" s="119" t="s">
        <v>858</v>
      </c>
      <c r="B12" s="119" t="s">
        <v>29</v>
      </c>
      <c r="C12" s="120">
        <v>0</v>
      </c>
      <c r="D12" s="120">
        <v>0</v>
      </c>
      <c r="E12" s="120">
        <v>0</v>
      </c>
      <c r="F12" s="120">
        <v>0.43</v>
      </c>
      <c r="G12" s="120">
        <v>0</v>
      </c>
      <c r="H12" s="120">
        <v>0.43</v>
      </c>
      <c r="I12" s="120">
        <v>0</v>
      </c>
      <c r="J12" s="120">
        <v>0.43</v>
      </c>
      <c r="K12" s="120">
        <v>-0.43</v>
      </c>
    </row>
    <row r="13" spans="1:11" x14ac:dyDescent="0.2">
      <c r="A13" s="119" t="s">
        <v>801</v>
      </c>
      <c r="B13" s="143" t="s">
        <v>802</v>
      </c>
      <c r="C13" s="144">
        <v>0</v>
      </c>
      <c r="D13" s="144">
        <v>0</v>
      </c>
      <c r="E13" s="144">
        <v>0</v>
      </c>
      <c r="F13" s="144">
        <v>689.3</v>
      </c>
      <c r="G13" s="144">
        <v>0</v>
      </c>
      <c r="H13" s="144">
        <v>689.3</v>
      </c>
      <c r="I13" s="144">
        <v>0</v>
      </c>
      <c r="J13" s="144">
        <v>689.3</v>
      </c>
      <c r="K13" s="144">
        <v>-689.3</v>
      </c>
    </row>
    <row r="14" spans="1:11" ht="14.25" x14ac:dyDescent="0.2">
      <c r="A14" s="567" t="s">
        <v>845</v>
      </c>
      <c r="B14" s="567"/>
      <c r="C14" s="121">
        <v>0</v>
      </c>
      <c r="D14" s="121">
        <v>0</v>
      </c>
      <c r="E14" s="121">
        <v>0</v>
      </c>
      <c r="F14" s="121">
        <v>294340.36</v>
      </c>
      <c r="G14" s="121">
        <v>0</v>
      </c>
      <c r="H14" s="121">
        <v>294340.36</v>
      </c>
      <c r="I14" s="121">
        <v>0</v>
      </c>
      <c r="J14" s="121">
        <v>294340.36</v>
      </c>
      <c r="K14" s="121">
        <v>-294340.36</v>
      </c>
    </row>
    <row r="15" spans="1:11" x14ac:dyDescent="0.2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x14ac:dyDescent="0.2">
      <c r="A16" s="565" t="s">
        <v>771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</row>
    <row r="17" spans="1:11" ht="12.75" customHeight="1" x14ac:dyDescent="0.2">
      <c r="A17" s="137" t="s">
        <v>772</v>
      </c>
      <c r="B17" s="137" t="s">
        <v>773</v>
      </c>
      <c r="C17" s="566" t="s">
        <v>774</v>
      </c>
      <c r="D17" s="566"/>
      <c r="E17" s="566" t="s">
        <v>775</v>
      </c>
      <c r="F17" s="566"/>
      <c r="G17" s="566" t="s">
        <v>776</v>
      </c>
      <c r="H17" s="566"/>
      <c r="I17" s="566" t="s">
        <v>777</v>
      </c>
      <c r="J17" s="566"/>
      <c r="K17" s="137" t="s">
        <v>778</v>
      </c>
    </row>
    <row r="18" spans="1:11" x14ac:dyDescent="0.2">
      <c r="A18" s="143" t="s">
        <v>440</v>
      </c>
      <c r="B18" s="143" t="s">
        <v>808</v>
      </c>
      <c r="C18" s="144">
        <v>0</v>
      </c>
      <c r="D18" s="144">
        <v>0</v>
      </c>
      <c r="E18" s="144">
        <v>119009.95</v>
      </c>
      <c r="F18" s="144">
        <v>0</v>
      </c>
      <c r="G18" s="144">
        <v>119009.95</v>
      </c>
      <c r="H18" s="144">
        <v>0</v>
      </c>
      <c r="I18" s="144">
        <v>119009.95</v>
      </c>
      <c r="J18" s="144">
        <v>0</v>
      </c>
      <c r="K18" s="144">
        <v>119009.95</v>
      </c>
    </row>
    <row r="19" spans="1:11" x14ac:dyDescent="0.2">
      <c r="A19" s="143" t="s">
        <v>432</v>
      </c>
      <c r="B19" s="143" t="s">
        <v>859</v>
      </c>
      <c r="C19" s="144">
        <v>0</v>
      </c>
      <c r="D19" s="144">
        <v>0</v>
      </c>
      <c r="E19" s="144">
        <v>42.31</v>
      </c>
      <c r="F19" s="144">
        <v>0</v>
      </c>
      <c r="G19" s="144">
        <v>42.31</v>
      </c>
      <c r="H19" s="144">
        <v>0</v>
      </c>
      <c r="I19" s="144">
        <v>42.31</v>
      </c>
      <c r="J19" s="144">
        <v>0</v>
      </c>
      <c r="K19" s="144">
        <v>42.31</v>
      </c>
    </row>
    <row r="20" spans="1:11" x14ac:dyDescent="0.2">
      <c r="A20" s="143" t="s">
        <v>414</v>
      </c>
      <c r="B20" s="143" t="s">
        <v>809</v>
      </c>
      <c r="C20" s="144">
        <v>0</v>
      </c>
      <c r="D20" s="144">
        <v>0</v>
      </c>
      <c r="E20" s="144">
        <v>20623.900000000001</v>
      </c>
      <c r="F20" s="144">
        <v>0</v>
      </c>
      <c r="G20" s="144">
        <v>20623.900000000001</v>
      </c>
      <c r="H20" s="144">
        <v>0</v>
      </c>
      <c r="I20" s="144">
        <v>20623.900000000001</v>
      </c>
      <c r="J20" s="144">
        <v>0</v>
      </c>
      <c r="K20" s="144">
        <v>20623.900000000001</v>
      </c>
    </row>
    <row r="21" spans="1:11" x14ac:dyDescent="0.2">
      <c r="A21" s="168" t="s">
        <v>405</v>
      </c>
      <c r="B21" s="168" t="s">
        <v>393</v>
      </c>
      <c r="C21" s="169">
        <v>0</v>
      </c>
      <c r="D21" s="169">
        <v>0</v>
      </c>
      <c r="E21" s="169">
        <v>2320.5500000000002</v>
      </c>
      <c r="F21" s="169">
        <v>0</v>
      </c>
      <c r="G21" s="169">
        <v>2320.5500000000002</v>
      </c>
      <c r="H21" s="169">
        <v>0</v>
      </c>
      <c r="I21" s="169">
        <v>2320.5500000000002</v>
      </c>
      <c r="J21" s="169">
        <v>0</v>
      </c>
      <c r="K21" s="169">
        <v>2320.5500000000002</v>
      </c>
    </row>
    <row r="22" spans="1:11" x14ac:dyDescent="0.2">
      <c r="A22" s="164" t="s">
        <v>390</v>
      </c>
      <c r="B22" s="164" t="s">
        <v>810</v>
      </c>
      <c r="C22" s="165">
        <v>0</v>
      </c>
      <c r="D22" s="165">
        <v>0</v>
      </c>
      <c r="E22" s="165">
        <v>25397.11</v>
      </c>
      <c r="F22" s="165">
        <v>0</v>
      </c>
      <c r="G22" s="165">
        <v>25397.11</v>
      </c>
      <c r="H22" s="165">
        <v>0</v>
      </c>
      <c r="I22" s="165">
        <v>25397.11</v>
      </c>
      <c r="J22" s="165">
        <v>0</v>
      </c>
      <c r="K22" s="165">
        <v>25397.11</v>
      </c>
    </row>
    <row r="23" spans="1:11" x14ac:dyDescent="0.2">
      <c r="A23" s="164" t="s">
        <v>388</v>
      </c>
      <c r="B23" s="164" t="s">
        <v>811</v>
      </c>
      <c r="C23" s="165">
        <v>0</v>
      </c>
      <c r="D23" s="165">
        <v>0</v>
      </c>
      <c r="E23" s="165">
        <v>8062.17</v>
      </c>
      <c r="F23" s="165">
        <v>0</v>
      </c>
      <c r="G23" s="165">
        <v>8062.17</v>
      </c>
      <c r="H23" s="165">
        <v>0</v>
      </c>
      <c r="I23" s="165">
        <v>8062.17</v>
      </c>
      <c r="J23" s="165">
        <v>0</v>
      </c>
      <c r="K23" s="165">
        <v>8062.17</v>
      </c>
    </row>
    <row r="24" spans="1:11" x14ac:dyDescent="0.2">
      <c r="A24" s="143" t="s">
        <v>372</v>
      </c>
      <c r="B24" s="143" t="s">
        <v>371</v>
      </c>
      <c r="C24" s="144">
        <v>0</v>
      </c>
      <c r="D24" s="144">
        <v>0</v>
      </c>
      <c r="E24" s="144">
        <v>27599</v>
      </c>
      <c r="F24" s="144">
        <v>0</v>
      </c>
      <c r="G24" s="144">
        <v>27599</v>
      </c>
      <c r="H24" s="144">
        <v>0</v>
      </c>
      <c r="I24" s="144">
        <v>27599</v>
      </c>
      <c r="J24" s="144">
        <v>0</v>
      </c>
      <c r="K24" s="144">
        <v>27599</v>
      </c>
    </row>
    <row r="25" spans="1:11" x14ac:dyDescent="0.2">
      <c r="A25" s="168" t="s">
        <v>378</v>
      </c>
      <c r="B25" s="168" t="s">
        <v>812</v>
      </c>
      <c r="C25" s="169">
        <v>0</v>
      </c>
      <c r="D25" s="169">
        <v>0</v>
      </c>
      <c r="E25" s="169">
        <v>267.58999999999997</v>
      </c>
      <c r="F25" s="169">
        <v>0</v>
      </c>
      <c r="G25" s="169">
        <v>267.58999999999997</v>
      </c>
      <c r="H25" s="169">
        <v>0</v>
      </c>
      <c r="I25" s="169">
        <v>267.58999999999997</v>
      </c>
      <c r="J25" s="169">
        <v>0</v>
      </c>
      <c r="K25" s="169">
        <v>267.58999999999997</v>
      </c>
    </row>
    <row r="26" spans="1:11" x14ac:dyDescent="0.2">
      <c r="A26" s="164" t="s">
        <v>364</v>
      </c>
      <c r="B26" s="164" t="s">
        <v>813</v>
      </c>
      <c r="C26" s="165">
        <v>0</v>
      </c>
      <c r="D26" s="165">
        <v>0</v>
      </c>
      <c r="E26" s="165">
        <v>17</v>
      </c>
      <c r="F26" s="165">
        <v>0</v>
      </c>
      <c r="G26" s="165">
        <v>17</v>
      </c>
      <c r="H26" s="165">
        <v>0</v>
      </c>
      <c r="I26" s="165">
        <v>17</v>
      </c>
      <c r="J26" s="165">
        <v>0</v>
      </c>
      <c r="K26" s="165">
        <v>17</v>
      </c>
    </row>
    <row r="27" spans="1:11" x14ac:dyDescent="0.2">
      <c r="A27" s="164" t="s">
        <v>362</v>
      </c>
      <c r="B27" s="164" t="s">
        <v>814</v>
      </c>
      <c r="C27" s="165">
        <v>0</v>
      </c>
      <c r="D27" s="165">
        <v>0</v>
      </c>
      <c r="E27" s="165">
        <v>616.34</v>
      </c>
      <c r="F27" s="165">
        <v>0</v>
      </c>
      <c r="G27" s="165">
        <v>616.34</v>
      </c>
      <c r="H27" s="165">
        <v>0</v>
      </c>
      <c r="I27" s="165">
        <v>616.34</v>
      </c>
      <c r="J27" s="165">
        <v>0</v>
      </c>
      <c r="K27" s="165">
        <v>616.34</v>
      </c>
    </row>
    <row r="28" spans="1:11" x14ac:dyDescent="0.2">
      <c r="A28" s="164" t="s">
        <v>358</v>
      </c>
      <c r="B28" s="164" t="s">
        <v>815</v>
      </c>
      <c r="C28" s="165">
        <v>0</v>
      </c>
      <c r="D28" s="165">
        <v>0</v>
      </c>
      <c r="E28" s="165">
        <v>1298.42</v>
      </c>
      <c r="F28" s="165">
        <v>0</v>
      </c>
      <c r="G28" s="165">
        <v>1298.42</v>
      </c>
      <c r="H28" s="165">
        <v>0</v>
      </c>
      <c r="I28" s="165">
        <v>1298.42</v>
      </c>
      <c r="J28" s="165">
        <v>0</v>
      </c>
      <c r="K28" s="165">
        <v>1298.42</v>
      </c>
    </row>
    <row r="29" spans="1:11" x14ac:dyDescent="0.2">
      <c r="A29" s="164" t="s">
        <v>356</v>
      </c>
      <c r="B29" s="164" t="s">
        <v>355</v>
      </c>
      <c r="C29" s="165">
        <v>0</v>
      </c>
      <c r="D29" s="165">
        <v>0</v>
      </c>
      <c r="E29" s="165">
        <v>215.1</v>
      </c>
      <c r="F29" s="165">
        <v>0</v>
      </c>
      <c r="G29" s="165">
        <v>215.1</v>
      </c>
      <c r="H29" s="165">
        <v>0</v>
      </c>
      <c r="I29" s="165">
        <v>215.1</v>
      </c>
      <c r="J29" s="165">
        <v>0</v>
      </c>
      <c r="K29" s="165">
        <v>215.1</v>
      </c>
    </row>
    <row r="30" spans="1:11" x14ac:dyDescent="0.2">
      <c r="A30" s="164" t="s">
        <v>354</v>
      </c>
      <c r="B30" s="164" t="s">
        <v>816</v>
      </c>
      <c r="C30" s="165">
        <v>0</v>
      </c>
      <c r="D30" s="165">
        <v>0</v>
      </c>
      <c r="E30" s="165">
        <v>1747.8</v>
      </c>
      <c r="F30" s="165">
        <v>0</v>
      </c>
      <c r="G30" s="165">
        <v>1747.8</v>
      </c>
      <c r="H30" s="165">
        <v>0</v>
      </c>
      <c r="I30" s="165">
        <v>1747.8</v>
      </c>
      <c r="J30" s="165">
        <v>0</v>
      </c>
      <c r="K30" s="165">
        <v>1747.8</v>
      </c>
    </row>
    <row r="31" spans="1:11" x14ac:dyDescent="0.2">
      <c r="A31" s="143" t="s">
        <v>352</v>
      </c>
      <c r="B31" s="143" t="s">
        <v>351</v>
      </c>
      <c r="C31" s="144">
        <v>0</v>
      </c>
      <c r="D31" s="144">
        <v>0</v>
      </c>
      <c r="E31" s="144">
        <v>14.5</v>
      </c>
      <c r="F31" s="144">
        <v>0</v>
      </c>
      <c r="G31" s="144">
        <v>14.5</v>
      </c>
      <c r="H31" s="144">
        <v>0</v>
      </c>
      <c r="I31" s="144">
        <v>14.5</v>
      </c>
      <c r="J31" s="144">
        <v>0</v>
      </c>
      <c r="K31" s="144">
        <v>14.5</v>
      </c>
    </row>
    <row r="32" spans="1:11" x14ac:dyDescent="0.2">
      <c r="A32" s="143" t="s">
        <v>350</v>
      </c>
      <c r="B32" s="143" t="s">
        <v>349</v>
      </c>
      <c r="C32" s="144">
        <v>0</v>
      </c>
      <c r="D32" s="144">
        <v>0</v>
      </c>
      <c r="E32" s="144">
        <v>92.6</v>
      </c>
      <c r="F32" s="144">
        <v>0</v>
      </c>
      <c r="G32" s="144">
        <v>92.6</v>
      </c>
      <c r="H32" s="144">
        <v>0</v>
      </c>
      <c r="I32" s="144">
        <v>92.6</v>
      </c>
      <c r="J32" s="144">
        <v>0</v>
      </c>
      <c r="K32" s="144">
        <v>92.6</v>
      </c>
    </row>
    <row r="33" spans="1:11" x14ac:dyDescent="0.2">
      <c r="A33" s="143" t="s">
        <v>348</v>
      </c>
      <c r="B33" s="143" t="s">
        <v>347</v>
      </c>
      <c r="C33" s="144">
        <v>0</v>
      </c>
      <c r="D33" s="144">
        <v>0</v>
      </c>
      <c r="E33" s="144">
        <v>81.31</v>
      </c>
      <c r="F33" s="144">
        <v>0</v>
      </c>
      <c r="G33" s="144">
        <v>81.31</v>
      </c>
      <c r="H33" s="144">
        <v>0</v>
      </c>
      <c r="I33" s="144">
        <v>81.31</v>
      </c>
      <c r="J33" s="144">
        <v>0</v>
      </c>
      <c r="K33" s="144">
        <v>81.31</v>
      </c>
    </row>
    <row r="34" spans="1:11" x14ac:dyDescent="0.2">
      <c r="A34" s="143" t="s">
        <v>346</v>
      </c>
      <c r="B34" s="143" t="s">
        <v>345</v>
      </c>
      <c r="C34" s="144">
        <v>0</v>
      </c>
      <c r="D34" s="144">
        <v>0</v>
      </c>
      <c r="E34" s="144">
        <v>8.75</v>
      </c>
      <c r="F34" s="144">
        <v>0</v>
      </c>
      <c r="G34" s="144">
        <v>8.75</v>
      </c>
      <c r="H34" s="144">
        <v>0</v>
      </c>
      <c r="I34" s="144">
        <v>8.75</v>
      </c>
      <c r="J34" s="144">
        <v>0</v>
      </c>
      <c r="K34" s="144">
        <v>8.75</v>
      </c>
    </row>
    <row r="35" spans="1:11" x14ac:dyDescent="0.2">
      <c r="A35" s="143" t="s">
        <v>340</v>
      </c>
      <c r="B35" s="143" t="s">
        <v>339</v>
      </c>
      <c r="C35" s="144">
        <v>0</v>
      </c>
      <c r="D35" s="144">
        <v>0</v>
      </c>
      <c r="E35" s="144">
        <v>34.270000000000003</v>
      </c>
      <c r="F35" s="144">
        <v>0</v>
      </c>
      <c r="G35" s="144">
        <v>34.270000000000003</v>
      </c>
      <c r="H35" s="144">
        <v>0</v>
      </c>
      <c r="I35" s="144">
        <v>34.270000000000003</v>
      </c>
      <c r="J35" s="144">
        <v>0</v>
      </c>
      <c r="K35" s="144">
        <v>34.270000000000003</v>
      </c>
    </row>
    <row r="36" spans="1:11" x14ac:dyDescent="0.2">
      <c r="A36" s="143" t="s">
        <v>332</v>
      </c>
      <c r="B36" s="143" t="s">
        <v>817</v>
      </c>
      <c r="C36" s="144">
        <v>0</v>
      </c>
      <c r="D36" s="144">
        <v>0</v>
      </c>
      <c r="E36" s="144">
        <v>3864.2</v>
      </c>
      <c r="F36" s="144">
        <v>0</v>
      </c>
      <c r="G36" s="144">
        <v>3864.2</v>
      </c>
      <c r="H36" s="144">
        <v>0</v>
      </c>
      <c r="I36" s="144">
        <v>3864.2</v>
      </c>
      <c r="J36" s="144">
        <v>0</v>
      </c>
      <c r="K36" s="144">
        <v>3864.2</v>
      </c>
    </row>
    <row r="37" spans="1:11" x14ac:dyDescent="0.2">
      <c r="A37" s="164" t="s">
        <v>330</v>
      </c>
      <c r="B37" s="164" t="s">
        <v>329</v>
      </c>
      <c r="C37" s="165">
        <v>0</v>
      </c>
      <c r="D37" s="165">
        <v>0</v>
      </c>
      <c r="E37" s="165">
        <v>705.13</v>
      </c>
      <c r="F37" s="165">
        <v>0</v>
      </c>
      <c r="G37" s="165">
        <v>705.13</v>
      </c>
      <c r="H37" s="165">
        <v>0</v>
      </c>
      <c r="I37" s="165">
        <v>705.13</v>
      </c>
      <c r="J37" s="165">
        <v>0</v>
      </c>
      <c r="K37" s="165">
        <v>705.13</v>
      </c>
    </row>
    <row r="38" spans="1:11" x14ac:dyDescent="0.2">
      <c r="A38" s="164" t="s">
        <v>328</v>
      </c>
      <c r="B38" s="164" t="s">
        <v>327</v>
      </c>
      <c r="C38" s="165">
        <v>0</v>
      </c>
      <c r="D38" s="165">
        <v>0</v>
      </c>
      <c r="E38" s="165">
        <v>326.68</v>
      </c>
      <c r="F38" s="165">
        <v>0</v>
      </c>
      <c r="G38" s="165">
        <v>326.68</v>
      </c>
      <c r="H38" s="165">
        <v>0</v>
      </c>
      <c r="I38" s="165">
        <v>326.68</v>
      </c>
      <c r="J38" s="165">
        <v>0</v>
      </c>
      <c r="K38" s="165">
        <v>326.68</v>
      </c>
    </row>
    <row r="39" spans="1:11" x14ac:dyDescent="0.2">
      <c r="A39" s="143" t="s">
        <v>293</v>
      </c>
      <c r="B39" s="143" t="s">
        <v>292</v>
      </c>
      <c r="C39" s="144">
        <v>0</v>
      </c>
      <c r="D39" s="144">
        <v>0</v>
      </c>
      <c r="E39" s="144">
        <v>1714.63</v>
      </c>
      <c r="F39" s="144">
        <v>0</v>
      </c>
      <c r="G39" s="144">
        <v>1714.63</v>
      </c>
      <c r="H39" s="144">
        <v>0</v>
      </c>
      <c r="I39" s="144">
        <v>1714.63</v>
      </c>
      <c r="J39" s="144">
        <v>0</v>
      </c>
      <c r="K39" s="144">
        <v>1714.63</v>
      </c>
    </row>
    <row r="40" spans="1:11" x14ac:dyDescent="0.2">
      <c r="A40" s="143" t="s">
        <v>289</v>
      </c>
      <c r="B40" s="143" t="s">
        <v>818</v>
      </c>
      <c r="C40" s="144">
        <v>0</v>
      </c>
      <c r="D40" s="144">
        <v>0</v>
      </c>
      <c r="E40" s="144">
        <v>624.20000000000005</v>
      </c>
      <c r="F40" s="144">
        <v>0</v>
      </c>
      <c r="G40" s="144">
        <v>624.20000000000005</v>
      </c>
      <c r="H40" s="144">
        <v>0</v>
      </c>
      <c r="I40" s="144">
        <v>624.20000000000005</v>
      </c>
      <c r="J40" s="144">
        <v>0</v>
      </c>
      <c r="K40" s="144">
        <v>624.20000000000005</v>
      </c>
    </row>
    <row r="41" spans="1:11" x14ac:dyDescent="0.2">
      <c r="A41" s="143" t="s">
        <v>287</v>
      </c>
      <c r="B41" s="143" t="s">
        <v>286</v>
      </c>
      <c r="C41" s="144">
        <v>0</v>
      </c>
      <c r="D41" s="144">
        <v>0</v>
      </c>
      <c r="E41" s="144">
        <v>402.96</v>
      </c>
      <c r="F41" s="144">
        <v>0</v>
      </c>
      <c r="G41" s="144">
        <v>402.96</v>
      </c>
      <c r="H41" s="144">
        <v>0</v>
      </c>
      <c r="I41" s="144">
        <v>402.96</v>
      </c>
      <c r="J41" s="144">
        <v>0</v>
      </c>
      <c r="K41" s="144">
        <v>402.96</v>
      </c>
    </row>
    <row r="42" spans="1:11" x14ac:dyDescent="0.2">
      <c r="A42" s="143" t="s">
        <v>285</v>
      </c>
      <c r="B42" s="143" t="s">
        <v>284</v>
      </c>
      <c r="C42" s="144">
        <v>0</v>
      </c>
      <c r="D42" s="144">
        <v>0</v>
      </c>
      <c r="E42" s="144">
        <v>9.85</v>
      </c>
      <c r="F42" s="144">
        <v>0</v>
      </c>
      <c r="G42" s="144">
        <v>9.85</v>
      </c>
      <c r="H42" s="144">
        <v>0</v>
      </c>
      <c r="I42" s="144">
        <v>9.85</v>
      </c>
      <c r="J42" s="144">
        <v>0</v>
      </c>
      <c r="K42" s="144">
        <v>9.85</v>
      </c>
    </row>
    <row r="43" spans="1:11" x14ac:dyDescent="0.2">
      <c r="A43" s="164" t="s">
        <v>283</v>
      </c>
      <c r="B43" s="164" t="s">
        <v>282</v>
      </c>
      <c r="C43" s="165">
        <v>0</v>
      </c>
      <c r="D43" s="165">
        <v>0</v>
      </c>
      <c r="E43" s="165">
        <v>211.09</v>
      </c>
      <c r="F43" s="165">
        <v>0</v>
      </c>
      <c r="G43" s="165">
        <v>211.09</v>
      </c>
      <c r="H43" s="165">
        <v>0</v>
      </c>
      <c r="I43" s="165">
        <v>211.09</v>
      </c>
      <c r="J43" s="165">
        <v>0</v>
      </c>
      <c r="K43" s="165">
        <v>211.09</v>
      </c>
    </row>
    <row r="44" spans="1:11" x14ac:dyDescent="0.2">
      <c r="A44" s="164" t="s">
        <v>281</v>
      </c>
      <c r="B44" s="164" t="s">
        <v>280</v>
      </c>
      <c r="C44" s="165">
        <v>0</v>
      </c>
      <c r="D44" s="165">
        <v>0</v>
      </c>
      <c r="E44" s="165">
        <v>23.75</v>
      </c>
      <c r="F44" s="165">
        <v>0</v>
      </c>
      <c r="G44" s="165">
        <v>23.75</v>
      </c>
      <c r="H44" s="165">
        <v>0</v>
      </c>
      <c r="I44" s="165">
        <v>23.75</v>
      </c>
      <c r="J44" s="165">
        <v>0</v>
      </c>
      <c r="K44" s="165">
        <v>23.75</v>
      </c>
    </row>
    <row r="45" spans="1:11" x14ac:dyDescent="0.2">
      <c r="A45" s="164" t="s">
        <v>279</v>
      </c>
      <c r="B45" s="164" t="s">
        <v>278</v>
      </c>
      <c r="C45" s="165">
        <v>0</v>
      </c>
      <c r="D45" s="165">
        <v>0</v>
      </c>
      <c r="E45" s="165">
        <v>160.62</v>
      </c>
      <c r="F45" s="165">
        <v>0</v>
      </c>
      <c r="G45" s="165">
        <v>160.62</v>
      </c>
      <c r="H45" s="165">
        <v>0</v>
      </c>
      <c r="I45" s="165">
        <v>160.62</v>
      </c>
      <c r="J45" s="165">
        <v>0</v>
      </c>
      <c r="K45" s="165">
        <v>160.62</v>
      </c>
    </row>
    <row r="46" spans="1:11" x14ac:dyDescent="0.2">
      <c r="A46" s="143" t="s">
        <v>275</v>
      </c>
      <c r="B46" s="143" t="s">
        <v>274</v>
      </c>
      <c r="C46" s="144">
        <v>0</v>
      </c>
      <c r="D46" s="144">
        <v>0</v>
      </c>
      <c r="E46" s="144">
        <v>371.86</v>
      </c>
      <c r="F46" s="144">
        <v>0</v>
      </c>
      <c r="G46" s="144">
        <v>371.86</v>
      </c>
      <c r="H46" s="144">
        <v>0</v>
      </c>
      <c r="I46" s="144">
        <v>371.86</v>
      </c>
      <c r="J46" s="144">
        <v>0</v>
      </c>
      <c r="K46" s="144">
        <v>371.86</v>
      </c>
    </row>
    <row r="47" spans="1:11" x14ac:dyDescent="0.2">
      <c r="A47" s="143" t="s">
        <v>271</v>
      </c>
      <c r="B47" s="143" t="s">
        <v>270</v>
      </c>
      <c r="C47" s="144">
        <v>0</v>
      </c>
      <c r="D47" s="144">
        <v>0</v>
      </c>
      <c r="E47" s="144">
        <v>361.65</v>
      </c>
      <c r="F47" s="144">
        <v>0</v>
      </c>
      <c r="G47" s="144">
        <v>361.65</v>
      </c>
      <c r="H47" s="144">
        <v>0</v>
      </c>
      <c r="I47" s="144">
        <v>361.65</v>
      </c>
      <c r="J47" s="144">
        <v>0</v>
      </c>
      <c r="K47" s="144">
        <v>361.65</v>
      </c>
    </row>
    <row r="48" spans="1:11" x14ac:dyDescent="0.2">
      <c r="A48" s="164" t="s">
        <v>269</v>
      </c>
      <c r="B48" s="164" t="s">
        <v>819</v>
      </c>
      <c r="C48" s="165">
        <v>0</v>
      </c>
      <c r="D48" s="165">
        <v>0</v>
      </c>
      <c r="E48" s="165">
        <v>306.81</v>
      </c>
      <c r="F48" s="165">
        <v>0</v>
      </c>
      <c r="G48" s="165">
        <v>306.81</v>
      </c>
      <c r="H48" s="165">
        <v>0</v>
      </c>
      <c r="I48" s="165">
        <v>306.81</v>
      </c>
      <c r="J48" s="165">
        <v>0</v>
      </c>
      <c r="K48" s="165">
        <v>306.81</v>
      </c>
    </row>
    <row r="49" spans="1:11" x14ac:dyDescent="0.2">
      <c r="A49" s="164" t="s">
        <v>267</v>
      </c>
      <c r="B49" s="164" t="s">
        <v>266</v>
      </c>
      <c r="C49" s="165">
        <v>0</v>
      </c>
      <c r="D49" s="165">
        <v>0</v>
      </c>
      <c r="E49" s="165">
        <v>160.09</v>
      </c>
      <c r="F49" s="165">
        <v>0</v>
      </c>
      <c r="G49" s="165">
        <v>160.09</v>
      </c>
      <c r="H49" s="165">
        <v>0</v>
      </c>
      <c r="I49" s="165">
        <v>160.09</v>
      </c>
      <c r="J49" s="165">
        <v>0</v>
      </c>
      <c r="K49" s="165">
        <v>160.09</v>
      </c>
    </row>
    <row r="50" spans="1:11" x14ac:dyDescent="0.2">
      <c r="A50" s="164" t="s">
        <v>265</v>
      </c>
      <c r="B50" s="164" t="s">
        <v>264</v>
      </c>
      <c r="C50" s="165">
        <v>0</v>
      </c>
      <c r="D50" s="165">
        <v>0</v>
      </c>
      <c r="E50" s="165">
        <v>1622.86</v>
      </c>
      <c r="F50" s="165">
        <v>0</v>
      </c>
      <c r="G50" s="165">
        <v>1622.86</v>
      </c>
      <c r="H50" s="165">
        <v>0</v>
      </c>
      <c r="I50" s="165">
        <v>1622.86</v>
      </c>
      <c r="J50" s="165">
        <v>0</v>
      </c>
      <c r="K50" s="165">
        <v>1622.86</v>
      </c>
    </row>
    <row r="51" spans="1:11" x14ac:dyDescent="0.2">
      <c r="A51" s="164" t="s">
        <v>263</v>
      </c>
      <c r="B51" s="164" t="s">
        <v>262</v>
      </c>
      <c r="C51" s="165">
        <v>0</v>
      </c>
      <c r="D51" s="165">
        <v>0</v>
      </c>
      <c r="E51" s="165">
        <v>290.02999999999997</v>
      </c>
      <c r="F51" s="165">
        <v>0</v>
      </c>
      <c r="G51" s="165">
        <v>290.02999999999997</v>
      </c>
      <c r="H51" s="165">
        <v>0</v>
      </c>
      <c r="I51" s="165">
        <v>290.02999999999997</v>
      </c>
      <c r="J51" s="165">
        <v>0</v>
      </c>
      <c r="K51" s="165">
        <v>290.02999999999997</v>
      </c>
    </row>
    <row r="52" spans="1:11" x14ac:dyDescent="0.2">
      <c r="A52" s="164" t="s">
        <v>259</v>
      </c>
      <c r="B52" s="164" t="s">
        <v>258</v>
      </c>
      <c r="C52" s="165">
        <v>0</v>
      </c>
      <c r="D52" s="165">
        <v>0</v>
      </c>
      <c r="E52" s="165">
        <v>1006.25</v>
      </c>
      <c r="F52" s="165">
        <v>0</v>
      </c>
      <c r="G52" s="165">
        <v>1006.25</v>
      </c>
      <c r="H52" s="165">
        <v>0</v>
      </c>
      <c r="I52" s="165">
        <v>1006.25</v>
      </c>
      <c r="J52" s="165">
        <v>0</v>
      </c>
      <c r="K52" s="165">
        <v>1006.25</v>
      </c>
    </row>
    <row r="53" spans="1:11" x14ac:dyDescent="0.2">
      <c r="A53" s="164" t="s">
        <v>624</v>
      </c>
      <c r="B53" s="164" t="s">
        <v>623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</row>
    <row r="54" spans="1:11" x14ac:dyDescent="0.2">
      <c r="A54" s="164" t="s">
        <v>251</v>
      </c>
      <c r="B54" s="164" t="s">
        <v>820</v>
      </c>
      <c r="C54" s="165">
        <v>0</v>
      </c>
      <c r="D54" s="165">
        <v>0</v>
      </c>
      <c r="E54" s="165">
        <v>12.5</v>
      </c>
      <c r="F54" s="165">
        <v>0</v>
      </c>
      <c r="G54" s="165">
        <v>12.5</v>
      </c>
      <c r="H54" s="165">
        <v>0</v>
      </c>
      <c r="I54" s="165">
        <v>12.5</v>
      </c>
      <c r="J54" s="165">
        <v>0</v>
      </c>
      <c r="K54" s="165">
        <v>12.5</v>
      </c>
    </row>
    <row r="55" spans="1:11" x14ac:dyDescent="0.2">
      <c r="A55" s="143" t="s">
        <v>249</v>
      </c>
      <c r="B55" s="143" t="s">
        <v>248</v>
      </c>
      <c r="C55" s="144">
        <v>0</v>
      </c>
      <c r="D55" s="144">
        <v>0</v>
      </c>
      <c r="E55" s="144">
        <v>606.32000000000005</v>
      </c>
      <c r="F55" s="144">
        <v>0</v>
      </c>
      <c r="G55" s="144">
        <v>606.32000000000005</v>
      </c>
      <c r="H55" s="144">
        <v>0</v>
      </c>
      <c r="I55" s="144">
        <v>606.32000000000005</v>
      </c>
      <c r="J55" s="144">
        <v>0</v>
      </c>
      <c r="K55" s="144">
        <v>606.32000000000005</v>
      </c>
    </row>
    <row r="56" spans="1:11" x14ac:dyDescent="0.2">
      <c r="A56" s="143" t="s">
        <v>821</v>
      </c>
      <c r="B56" s="143" t="s">
        <v>822</v>
      </c>
      <c r="C56" s="144">
        <v>0</v>
      </c>
      <c r="D56" s="144">
        <v>0</v>
      </c>
      <c r="E56" s="144">
        <v>198.75</v>
      </c>
      <c r="F56" s="144">
        <v>0</v>
      </c>
      <c r="G56" s="144">
        <v>198.75</v>
      </c>
      <c r="H56" s="144">
        <v>0</v>
      </c>
      <c r="I56" s="144">
        <v>198.75</v>
      </c>
      <c r="J56" s="144">
        <v>0</v>
      </c>
      <c r="K56" s="144">
        <v>198.75</v>
      </c>
    </row>
    <row r="57" spans="1:11" x14ac:dyDescent="0.2">
      <c r="A57" s="164" t="s">
        <v>243</v>
      </c>
      <c r="B57" s="164" t="s">
        <v>823</v>
      </c>
      <c r="C57" s="165">
        <v>0</v>
      </c>
      <c r="D57" s="165">
        <v>0</v>
      </c>
      <c r="E57" s="165">
        <v>1127.02</v>
      </c>
      <c r="F57" s="165">
        <v>0</v>
      </c>
      <c r="G57" s="165">
        <v>1127.02</v>
      </c>
      <c r="H57" s="165">
        <v>0</v>
      </c>
      <c r="I57" s="165">
        <v>1127.02</v>
      </c>
      <c r="J57" s="165">
        <v>0</v>
      </c>
      <c r="K57" s="165">
        <v>1127.02</v>
      </c>
    </row>
    <row r="58" spans="1:11" x14ac:dyDescent="0.2">
      <c r="A58" s="164" t="s">
        <v>237</v>
      </c>
      <c r="B58" s="164" t="s">
        <v>236</v>
      </c>
      <c r="C58" s="165">
        <v>0</v>
      </c>
      <c r="D58" s="165">
        <v>0</v>
      </c>
      <c r="E58" s="165">
        <v>14775.34</v>
      </c>
      <c r="F58" s="165">
        <v>0</v>
      </c>
      <c r="G58" s="165">
        <v>14775.34</v>
      </c>
      <c r="H58" s="165">
        <v>0</v>
      </c>
      <c r="I58" s="165">
        <v>14775.34</v>
      </c>
      <c r="J58" s="165">
        <v>0</v>
      </c>
      <c r="K58" s="165">
        <v>14775.34</v>
      </c>
    </row>
    <row r="59" spans="1:11" x14ac:dyDescent="0.2">
      <c r="A59" s="164" t="s">
        <v>235</v>
      </c>
      <c r="B59" s="164" t="s">
        <v>234</v>
      </c>
      <c r="C59" s="165">
        <v>0</v>
      </c>
      <c r="D59" s="165">
        <v>0</v>
      </c>
      <c r="E59" s="165">
        <v>230.44</v>
      </c>
      <c r="F59" s="165">
        <v>0</v>
      </c>
      <c r="G59" s="165">
        <v>230.44</v>
      </c>
      <c r="H59" s="165">
        <v>0</v>
      </c>
      <c r="I59" s="165">
        <v>230.44</v>
      </c>
      <c r="J59" s="165">
        <v>0</v>
      </c>
      <c r="K59" s="165">
        <v>230.44</v>
      </c>
    </row>
    <row r="60" spans="1:11" x14ac:dyDescent="0.2">
      <c r="A60" s="164" t="s">
        <v>231</v>
      </c>
      <c r="B60" s="164" t="s">
        <v>230</v>
      </c>
      <c r="C60" s="165">
        <v>0</v>
      </c>
      <c r="D60" s="165">
        <v>0</v>
      </c>
      <c r="E60" s="165">
        <v>1750</v>
      </c>
      <c r="F60" s="165">
        <v>0</v>
      </c>
      <c r="G60" s="165">
        <v>1750</v>
      </c>
      <c r="H60" s="165">
        <v>0</v>
      </c>
      <c r="I60" s="165">
        <v>1750</v>
      </c>
      <c r="J60" s="165">
        <v>0</v>
      </c>
      <c r="K60" s="165">
        <v>1750</v>
      </c>
    </row>
    <row r="61" spans="1:11" x14ac:dyDescent="0.2">
      <c r="A61" s="164" t="s">
        <v>824</v>
      </c>
      <c r="B61" s="164" t="s">
        <v>825</v>
      </c>
      <c r="C61" s="165">
        <v>0</v>
      </c>
      <c r="D61" s="165">
        <v>0</v>
      </c>
      <c r="E61" s="165">
        <v>3718.75</v>
      </c>
      <c r="F61" s="165">
        <v>0</v>
      </c>
      <c r="G61" s="165">
        <v>3718.75</v>
      </c>
      <c r="H61" s="165">
        <v>0</v>
      </c>
      <c r="I61" s="165">
        <v>3718.75</v>
      </c>
      <c r="J61" s="165">
        <v>0</v>
      </c>
      <c r="K61" s="165">
        <v>3718.75</v>
      </c>
    </row>
    <row r="62" spans="1:11" x14ac:dyDescent="0.2">
      <c r="A62" s="164" t="s">
        <v>225</v>
      </c>
      <c r="B62" s="164" t="s">
        <v>224</v>
      </c>
      <c r="C62" s="165">
        <v>0</v>
      </c>
      <c r="D62" s="165">
        <v>0</v>
      </c>
      <c r="E62" s="165">
        <v>1253.21</v>
      </c>
      <c r="F62" s="165">
        <v>0</v>
      </c>
      <c r="G62" s="165">
        <v>1253.21</v>
      </c>
      <c r="H62" s="165">
        <v>0</v>
      </c>
      <c r="I62" s="165">
        <v>1253.21</v>
      </c>
      <c r="J62" s="165">
        <v>0</v>
      </c>
      <c r="K62" s="165">
        <v>1253.21</v>
      </c>
    </row>
    <row r="63" spans="1:11" x14ac:dyDescent="0.2">
      <c r="A63" s="143" t="s">
        <v>223</v>
      </c>
      <c r="B63" s="143" t="s">
        <v>222</v>
      </c>
      <c r="C63" s="144">
        <v>0</v>
      </c>
      <c r="D63" s="144">
        <v>0</v>
      </c>
      <c r="E63" s="144">
        <v>6512.06</v>
      </c>
      <c r="F63" s="144">
        <v>0</v>
      </c>
      <c r="G63" s="144">
        <v>6512.06</v>
      </c>
      <c r="H63" s="144">
        <v>0</v>
      </c>
      <c r="I63" s="144">
        <v>6512.06</v>
      </c>
      <c r="J63" s="144">
        <v>0</v>
      </c>
      <c r="K63" s="144">
        <v>6512.06</v>
      </c>
    </row>
    <row r="64" spans="1:11" x14ac:dyDescent="0.2">
      <c r="A64" s="143" t="s">
        <v>221</v>
      </c>
      <c r="B64" s="143" t="s">
        <v>220</v>
      </c>
      <c r="C64" s="144">
        <v>0</v>
      </c>
      <c r="D64" s="144">
        <v>0</v>
      </c>
      <c r="E64" s="144">
        <v>2727.25</v>
      </c>
      <c r="F64" s="144">
        <v>0</v>
      </c>
      <c r="G64" s="144">
        <v>2727.25</v>
      </c>
      <c r="H64" s="144">
        <v>0</v>
      </c>
      <c r="I64" s="144">
        <v>2727.25</v>
      </c>
      <c r="J64" s="144">
        <v>0</v>
      </c>
      <c r="K64" s="144">
        <v>2727.25</v>
      </c>
    </row>
    <row r="65" spans="1:11" x14ac:dyDescent="0.2">
      <c r="A65" s="164" t="s">
        <v>215</v>
      </c>
      <c r="B65" s="164" t="s">
        <v>214</v>
      </c>
      <c r="C65" s="165">
        <v>0</v>
      </c>
      <c r="D65" s="165">
        <v>0</v>
      </c>
      <c r="E65" s="165">
        <v>90.15</v>
      </c>
      <c r="F65" s="165">
        <v>0</v>
      </c>
      <c r="G65" s="165">
        <v>90.15</v>
      </c>
      <c r="H65" s="165">
        <v>0</v>
      </c>
      <c r="I65" s="165">
        <v>90.15</v>
      </c>
      <c r="J65" s="165">
        <v>0</v>
      </c>
      <c r="K65" s="165">
        <v>90.15</v>
      </c>
    </row>
    <row r="66" spans="1:11" x14ac:dyDescent="0.2">
      <c r="A66" s="164" t="s">
        <v>209</v>
      </c>
      <c r="B66" s="164" t="s">
        <v>208</v>
      </c>
      <c r="C66" s="165">
        <v>0</v>
      </c>
      <c r="D66" s="165">
        <v>0</v>
      </c>
      <c r="E66" s="165">
        <v>96</v>
      </c>
      <c r="F66" s="165">
        <v>0</v>
      </c>
      <c r="G66" s="165">
        <v>96</v>
      </c>
      <c r="H66" s="165">
        <v>0</v>
      </c>
      <c r="I66" s="165">
        <v>96</v>
      </c>
      <c r="J66" s="165">
        <v>0</v>
      </c>
      <c r="K66" s="165">
        <v>96</v>
      </c>
    </row>
    <row r="67" spans="1:11" x14ac:dyDescent="0.2">
      <c r="A67" s="164" t="s">
        <v>207</v>
      </c>
      <c r="B67" s="164" t="s">
        <v>206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</row>
    <row r="68" spans="1:11" x14ac:dyDescent="0.2">
      <c r="A68" s="164" t="s">
        <v>205</v>
      </c>
      <c r="B68" s="164" t="s">
        <v>204</v>
      </c>
      <c r="C68" s="165">
        <v>0</v>
      </c>
      <c r="D68" s="165">
        <v>0</v>
      </c>
      <c r="E68" s="165">
        <v>3899.06</v>
      </c>
      <c r="F68" s="165">
        <v>0</v>
      </c>
      <c r="G68" s="165">
        <v>3899.06</v>
      </c>
      <c r="H68" s="165">
        <v>0</v>
      </c>
      <c r="I68" s="165">
        <v>3899.06</v>
      </c>
      <c r="J68" s="165">
        <v>0</v>
      </c>
      <c r="K68" s="165">
        <v>3899.06</v>
      </c>
    </row>
    <row r="69" spans="1:11" x14ac:dyDescent="0.2">
      <c r="A69" s="164" t="s">
        <v>199</v>
      </c>
      <c r="B69" s="164" t="s">
        <v>198</v>
      </c>
      <c r="C69" s="165">
        <v>0</v>
      </c>
      <c r="D69" s="165">
        <v>0</v>
      </c>
      <c r="E69" s="165">
        <v>129.06</v>
      </c>
      <c r="F69" s="165">
        <v>0</v>
      </c>
      <c r="G69" s="165">
        <v>129.06</v>
      </c>
      <c r="H69" s="165">
        <v>0</v>
      </c>
      <c r="I69" s="165">
        <v>129.06</v>
      </c>
      <c r="J69" s="165">
        <v>0</v>
      </c>
      <c r="K69" s="165">
        <v>129.06</v>
      </c>
    </row>
    <row r="70" spans="1:11" x14ac:dyDescent="0.2">
      <c r="A70" s="143" t="s">
        <v>181</v>
      </c>
      <c r="B70" s="143" t="s">
        <v>180</v>
      </c>
      <c r="C70" s="144">
        <v>0</v>
      </c>
      <c r="D70" s="144">
        <v>0</v>
      </c>
      <c r="E70" s="144">
        <v>118.14</v>
      </c>
      <c r="F70" s="144">
        <v>0</v>
      </c>
      <c r="G70" s="144">
        <v>118.14</v>
      </c>
      <c r="H70" s="144">
        <v>0</v>
      </c>
      <c r="I70" s="144">
        <v>118.14</v>
      </c>
      <c r="J70" s="144">
        <v>0</v>
      </c>
      <c r="K70" s="144">
        <v>118.14</v>
      </c>
    </row>
    <row r="71" spans="1:11" x14ac:dyDescent="0.2">
      <c r="A71" s="164" t="s">
        <v>326</v>
      </c>
      <c r="B71" s="164" t="s">
        <v>325</v>
      </c>
      <c r="C71" s="165">
        <v>0</v>
      </c>
      <c r="D71" s="165">
        <v>0</v>
      </c>
      <c r="E71" s="165">
        <v>1019.3</v>
      </c>
      <c r="F71" s="165">
        <v>0</v>
      </c>
      <c r="G71" s="165">
        <v>1019.3</v>
      </c>
      <c r="H71" s="165">
        <v>0</v>
      </c>
      <c r="I71" s="165">
        <v>1019.3</v>
      </c>
      <c r="J71" s="165">
        <v>0</v>
      </c>
      <c r="K71" s="165">
        <v>1019.3</v>
      </c>
    </row>
    <row r="72" spans="1:11" x14ac:dyDescent="0.2">
      <c r="A72" s="164" t="s">
        <v>324</v>
      </c>
      <c r="B72" s="164" t="s">
        <v>323</v>
      </c>
      <c r="C72" s="165">
        <v>0</v>
      </c>
      <c r="D72" s="165">
        <v>0</v>
      </c>
      <c r="E72" s="165">
        <v>536.38</v>
      </c>
      <c r="F72" s="165">
        <v>0</v>
      </c>
      <c r="G72" s="165">
        <v>536.38</v>
      </c>
      <c r="H72" s="165">
        <v>0</v>
      </c>
      <c r="I72" s="165">
        <v>536.38</v>
      </c>
      <c r="J72" s="165">
        <v>0</v>
      </c>
      <c r="K72" s="165">
        <v>536.38</v>
      </c>
    </row>
    <row r="73" spans="1:11" x14ac:dyDescent="0.2">
      <c r="A73" s="164" t="s">
        <v>316</v>
      </c>
      <c r="B73" s="164" t="s">
        <v>826</v>
      </c>
      <c r="C73" s="165">
        <v>0</v>
      </c>
      <c r="D73" s="165">
        <v>0</v>
      </c>
      <c r="E73" s="165">
        <v>1020.92</v>
      </c>
      <c r="F73" s="165">
        <v>0</v>
      </c>
      <c r="G73" s="165">
        <v>1020.92</v>
      </c>
      <c r="H73" s="165">
        <v>0</v>
      </c>
      <c r="I73" s="165">
        <v>1020.92</v>
      </c>
      <c r="J73" s="165">
        <v>0</v>
      </c>
      <c r="K73" s="165">
        <v>1020.92</v>
      </c>
    </row>
    <row r="74" spans="1:11" x14ac:dyDescent="0.2">
      <c r="A74" s="143" t="s">
        <v>309</v>
      </c>
      <c r="B74" s="143" t="s">
        <v>827</v>
      </c>
      <c r="C74" s="144">
        <v>0</v>
      </c>
      <c r="D74" s="144">
        <v>0</v>
      </c>
      <c r="E74" s="144">
        <v>836.95</v>
      </c>
      <c r="F74" s="144">
        <v>0</v>
      </c>
      <c r="G74" s="144">
        <v>836.95</v>
      </c>
      <c r="H74" s="144">
        <v>0</v>
      </c>
      <c r="I74" s="144">
        <v>836.95</v>
      </c>
      <c r="J74" s="144">
        <v>0</v>
      </c>
      <c r="K74" s="144">
        <v>836.95</v>
      </c>
    </row>
    <row r="75" spans="1:11" x14ac:dyDescent="0.2">
      <c r="A75" s="143" t="s">
        <v>303</v>
      </c>
      <c r="B75" s="143" t="s">
        <v>302</v>
      </c>
      <c r="C75" s="144">
        <v>0</v>
      </c>
      <c r="D75" s="144">
        <v>0</v>
      </c>
      <c r="E75" s="144">
        <v>948.2</v>
      </c>
      <c r="F75" s="144">
        <v>0</v>
      </c>
      <c r="G75" s="144">
        <v>948.2</v>
      </c>
      <c r="H75" s="144">
        <v>0</v>
      </c>
      <c r="I75" s="144">
        <v>948.2</v>
      </c>
      <c r="J75" s="144">
        <v>0</v>
      </c>
      <c r="K75" s="144">
        <v>948.2</v>
      </c>
    </row>
    <row r="76" spans="1:11" x14ac:dyDescent="0.2">
      <c r="A76" s="143" t="s">
        <v>299</v>
      </c>
      <c r="B76" s="143" t="s">
        <v>298</v>
      </c>
      <c r="C76" s="144">
        <v>0</v>
      </c>
      <c r="D76" s="144">
        <v>0</v>
      </c>
      <c r="E76" s="144">
        <v>825.15</v>
      </c>
      <c r="F76" s="144">
        <v>0</v>
      </c>
      <c r="G76" s="144">
        <v>825.15</v>
      </c>
      <c r="H76" s="144">
        <v>0</v>
      </c>
      <c r="I76" s="144">
        <v>825.15</v>
      </c>
      <c r="J76" s="144">
        <v>0</v>
      </c>
      <c r="K76" s="144">
        <v>825.15</v>
      </c>
    </row>
    <row r="77" spans="1:11" x14ac:dyDescent="0.2">
      <c r="A77" s="164" t="s">
        <v>297</v>
      </c>
      <c r="B77" s="164" t="s">
        <v>296</v>
      </c>
      <c r="C77" s="165">
        <v>0</v>
      </c>
      <c r="D77" s="165">
        <v>0</v>
      </c>
      <c r="E77" s="165">
        <v>255.61</v>
      </c>
      <c r="F77" s="165">
        <v>0</v>
      </c>
      <c r="G77" s="165">
        <v>255.61</v>
      </c>
      <c r="H77" s="165">
        <v>0</v>
      </c>
      <c r="I77" s="165">
        <v>255.61</v>
      </c>
      <c r="J77" s="165">
        <v>0</v>
      </c>
      <c r="K77" s="165">
        <v>255.61</v>
      </c>
    </row>
    <row r="78" spans="1:11" x14ac:dyDescent="0.2">
      <c r="A78" s="143" t="s">
        <v>192</v>
      </c>
      <c r="B78" s="143" t="s">
        <v>191</v>
      </c>
      <c r="C78" s="144">
        <v>0</v>
      </c>
      <c r="D78" s="144">
        <v>0</v>
      </c>
      <c r="E78" s="144">
        <v>373.5</v>
      </c>
      <c r="F78" s="144">
        <v>0</v>
      </c>
      <c r="G78" s="144">
        <v>373.5</v>
      </c>
      <c r="H78" s="144">
        <v>0</v>
      </c>
      <c r="I78" s="144">
        <v>373.5</v>
      </c>
      <c r="J78" s="144">
        <v>0</v>
      </c>
      <c r="K78" s="144">
        <v>373.5</v>
      </c>
    </row>
    <row r="79" spans="1:11" x14ac:dyDescent="0.2">
      <c r="A79" s="164" t="s">
        <v>190</v>
      </c>
      <c r="B79" s="164" t="s">
        <v>189</v>
      </c>
      <c r="C79" s="165">
        <v>0</v>
      </c>
      <c r="D79" s="165">
        <v>0</v>
      </c>
      <c r="E79" s="165">
        <v>35.700000000000003</v>
      </c>
      <c r="F79" s="165">
        <v>0</v>
      </c>
      <c r="G79" s="165">
        <v>35.700000000000003</v>
      </c>
      <c r="H79" s="165">
        <v>0</v>
      </c>
      <c r="I79" s="165">
        <v>35.700000000000003</v>
      </c>
      <c r="J79" s="165">
        <v>0</v>
      </c>
      <c r="K79" s="165">
        <v>35.700000000000003</v>
      </c>
    </row>
    <row r="80" spans="1:11" x14ac:dyDescent="0.2">
      <c r="A80" s="164" t="s">
        <v>188</v>
      </c>
      <c r="B80" s="164" t="s">
        <v>187</v>
      </c>
      <c r="C80" s="165">
        <v>0</v>
      </c>
      <c r="D80" s="165">
        <v>0</v>
      </c>
      <c r="E80" s="165">
        <v>1341.99</v>
      </c>
      <c r="F80" s="165">
        <v>0</v>
      </c>
      <c r="G80" s="165">
        <v>1341.99</v>
      </c>
      <c r="H80" s="165">
        <v>0</v>
      </c>
      <c r="I80" s="165">
        <v>1341.99</v>
      </c>
      <c r="J80" s="165">
        <v>0</v>
      </c>
      <c r="K80" s="165">
        <v>1341.99</v>
      </c>
    </row>
    <row r="81" spans="1:11" x14ac:dyDescent="0.2">
      <c r="A81" s="166" t="s">
        <v>184</v>
      </c>
      <c r="B81" s="166" t="s">
        <v>828</v>
      </c>
      <c r="C81" s="167">
        <v>0</v>
      </c>
      <c r="D81" s="167">
        <v>0</v>
      </c>
      <c r="E81" s="167">
        <v>7</v>
      </c>
      <c r="F81" s="167">
        <v>0</v>
      </c>
      <c r="G81" s="167">
        <v>7</v>
      </c>
      <c r="H81" s="167">
        <v>0</v>
      </c>
      <c r="I81" s="167">
        <v>7</v>
      </c>
      <c r="J81" s="167">
        <v>0</v>
      </c>
      <c r="K81" s="167">
        <v>7</v>
      </c>
    </row>
    <row r="82" spans="1:11" x14ac:dyDescent="0.2">
      <c r="A82" s="143" t="s">
        <v>177</v>
      </c>
      <c r="B82" s="143" t="s">
        <v>176</v>
      </c>
      <c r="C82" s="144">
        <v>0</v>
      </c>
      <c r="D82" s="144">
        <v>0</v>
      </c>
      <c r="E82" s="144">
        <v>160.52000000000001</v>
      </c>
      <c r="F82" s="144">
        <v>0</v>
      </c>
      <c r="G82" s="144">
        <v>160.52000000000001</v>
      </c>
      <c r="H82" s="144">
        <v>0</v>
      </c>
      <c r="I82" s="144">
        <v>160.52000000000001</v>
      </c>
      <c r="J82" s="144">
        <v>0</v>
      </c>
      <c r="K82" s="144">
        <v>160.52000000000001</v>
      </c>
    </row>
    <row r="83" spans="1:11" x14ac:dyDescent="0.2">
      <c r="A83" s="143" t="s">
        <v>175</v>
      </c>
      <c r="B83" s="143" t="s">
        <v>174</v>
      </c>
      <c r="C83" s="144">
        <v>0</v>
      </c>
      <c r="D83" s="144">
        <v>0</v>
      </c>
      <c r="E83" s="144">
        <v>403.56</v>
      </c>
      <c r="F83" s="144">
        <v>0</v>
      </c>
      <c r="G83" s="144">
        <v>403.56</v>
      </c>
      <c r="H83" s="144">
        <v>0</v>
      </c>
      <c r="I83" s="144">
        <v>403.56</v>
      </c>
      <c r="J83" s="144">
        <v>0</v>
      </c>
      <c r="K83" s="144">
        <v>403.56</v>
      </c>
    </row>
    <row r="84" spans="1:11" x14ac:dyDescent="0.2">
      <c r="A84" s="143" t="s">
        <v>173</v>
      </c>
      <c r="B84" s="143" t="s">
        <v>172</v>
      </c>
      <c r="C84" s="144">
        <v>0</v>
      </c>
      <c r="D84" s="144">
        <v>0</v>
      </c>
      <c r="E84" s="144">
        <v>35.44</v>
      </c>
      <c r="F84" s="144">
        <v>0</v>
      </c>
      <c r="G84" s="144">
        <v>35.44</v>
      </c>
      <c r="H84" s="144">
        <v>0</v>
      </c>
      <c r="I84" s="144">
        <v>35.44</v>
      </c>
      <c r="J84" s="144">
        <v>0</v>
      </c>
      <c r="K84" s="144">
        <v>35.44</v>
      </c>
    </row>
    <row r="85" spans="1:11" x14ac:dyDescent="0.2">
      <c r="A85" s="143" t="s">
        <v>169</v>
      </c>
      <c r="B85" s="143" t="s">
        <v>168</v>
      </c>
      <c r="C85" s="144">
        <v>0</v>
      </c>
      <c r="D85" s="144">
        <v>0</v>
      </c>
      <c r="E85" s="144">
        <v>29.38</v>
      </c>
      <c r="F85" s="144">
        <v>0</v>
      </c>
      <c r="G85" s="144">
        <v>29.38</v>
      </c>
      <c r="H85" s="144">
        <v>0</v>
      </c>
      <c r="I85" s="144">
        <v>29.38</v>
      </c>
      <c r="J85" s="144">
        <v>0</v>
      </c>
      <c r="K85" s="144">
        <v>29.38</v>
      </c>
    </row>
    <row r="86" spans="1:11" x14ac:dyDescent="0.2">
      <c r="A86" s="164" t="s">
        <v>165</v>
      </c>
      <c r="B86" s="164" t="s">
        <v>164</v>
      </c>
      <c r="C86" s="165">
        <v>0</v>
      </c>
      <c r="D86" s="165">
        <v>0</v>
      </c>
      <c r="E86" s="165">
        <v>3.94</v>
      </c>
      <c r="F86" s="165">
        <v>0</v>
      </c>
      <c r="G86" s="165">
        <v>3.94</v>
      </c>
      <c r="H86" s="165">
        <v>0</v>
      </c>
      <c r="I86" s="165">
        <v>3.94</v>
      </c>
      <c r="J86" s="165">
        <v>0</v>
      </c>
      <c r="K86" s="165">
        <v>3.94</v>
      </c>
    </row>
    <row r="87" spans="1:11" x14ac:dyDescent="0.2">
      <c r="A87" s="143" t="s">
        <v>163</v>
      </c>
      <c r="B87" s="143" t="s">
        <v>162</v>
      </c>
      <c r="C87" s="144">
        <v>0</v>
      </c>
      <c r="D87" s="144">
        <v>0</v>
      </c>
      <c r="E87" s="144">
        <v>1.07</v>
      </c>
      <c r="F87" s="144">
        <v>0</v>
      </c>
      <c r="G87" s="144">
        <v>1.07</v>
      </c>
      <c r="H87" s="144">
        <v>0</v>
      </c>
      <c r="I87" s="144">
        <v>1.07</v>
      </c>
      <c r="J87" s="144">
        <v>0</v>
      </c>
      <c r="K87" s="144">
        <v>1.07</v>
      </c>
    </row>
    <row r="88" spans="1:11" x14ac:dyDescent="0.2">
      <c r="A88" s="150" t="s">
        <v>148</v>
      </c>
      <c r="B88" s="150" t="s">
        <v>147</v>
      </c>
      <c r="C88" s="151">
        <v>0</v>
      </c>
      <c r="D88" s="151">
        <v>0</v>
      </c>
      <c r="E88" s="151">
        <v>91.82</v>
      </c>
      <c r="F88" s="151">
        <v>0</v>
      </c>
      <c r="G88" s="151">
        <v>91.82</v>
      </c>
      <c r="H88" s="151">
        <v>0</v>
      </c>
      <c r="I88" s="151">
        <v>91.82</v>
      </c>
      <c r="J88" s="151">
        <v>0</v>
      </c>
      <c r="K88" s="151">
        <v>91.82</v>
      </c>
    </row>
    <row r="89" spans="1:11" x14ac:dyDescent="0.2">
      <c r="A89" s="166" t="s">
        <v>144</v>
      </c>
      <c r="B89" s="166" t="s">
        <v>143</v>
      </c>
      <c r="C89" s="167">
        <v>0</v>
      </c>
      <c r="D89" s="167">
        <v>0</v>
      </c>
      <c r="E89" s="167">
        <v>2.25</v>
      </c>
      <c r="F89" s="167">
        <v>0</v>
      </c>
      <c r="G89" s="167">
        <v>2.25</v>
      </c>
      <c r="H89" s="167">
        <v>0</v>
      </c>
      <c r="I89" s="167">
        <v>2.25</v>
      </c>
      <c r="J89" s="167">
        <v>0</v>
      </c>
      <c r="K89" s="167">
        <v>2.25</v>
      </c>
    </row>
    <row r="90" spans="1:11" x14ac:dyDescent="0.2">
      <c r="A90" s="150" t="s">
        <v>136</v>
      </c>
      <c r="B90" s="150" t="s">
        <v>830</v>
      </c>
      <c r="C90" s="151">
        <v>0</v>
      </c>
      <c r="D90" s="151">
        <v>0</v>
      </c>
      <c r="E90" s="151">
        <v>7037.32</v>
      </c>
      <c r="F90" s="151">
        <v>0</v>
      </c>
      <c r="G90" s="151">
        <v>7037.32</v>
      </c>
      <c r="H90" s="151">
        <v>0</v>
      </c>
      <c r="I90" s="151">
        <v>7037.32</v>
      </c>
      <c r="J90" s="151">
        <v>0</v>
      </c>
      <c r="K90" s="151">
        <v>7037.32</v>
      </c>
    </row>
    <row r="91" spans="1:11" ht="14.25" x14ac:dyDescent="0.2">
      <c r="A91" s="567" t="s">
        <v>846</v>
      </c>
      <c r="B91" s="567"/>
      <c r="C91" s="121">
        <v>0</v>
      </c>
      <c r="D91" s="121">
        <v>0</v>
      </c>
      <c r="E91" s="121">
        <v>271821.38</v>
      </c>
      <c r="F91" s="121">
        <v>0</v>
      </c>
      <c r="G91" s="121">
        <v>271821.38</v>
      </c>
      <c r="H91" s="121">
        <v>0</v>
      </c>
      <c r="I91" s="121">
        <v>271821.38</v>
      </c>
      <c r="J91" s="121">
        <v>0</v>
      </c>
      <c r="K91" s="121">
        <v>271821.38</v>
      </c>
    </row>
    <row r="92" spans="1:11" x14ac:dyDescent="0.2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91:B91"/>
    <mergeCell ref="A92:K92"/>
    <mergeCell ref="A14:B14"/>
    <mergeCell ref="A15:K15"/>
    <mergeCell ref="A16:K16"/>
    <mergeCell ref="C17:D17"/>
    <mergeCell ref="E17:F17"/>
    <mergeCell ref="G17:H17"/>
    <mergeCell ref="I17:J17"/>
  </mergeCells>
  <pageMargins left="0.27559055118110237" right="0.27559055118110237" top="1.3385826771653544" bottom="0.6692913385826772" header="0.55118110236220474" footer="0.55118110236220474"/>
  <pageSetup paperSize="9" scale="70" orientation="landscape" useFirstPageNumber="1" r:id="rId1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opLeftCell="A46" zoomScale="60" zoomScaleNormal="60" workbookViewId="0">
      <selection activeCell="A86" sqref="A86:XFD86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38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38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38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38" t="s">
        <v>856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38" t="s">
        <v>860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38" t="s">
        <v>861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37" t="s">
        <v>772</v>
      </c>
      <c r="B9" s="137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37" t="s">
        <v>778</v>
      </c>
    </row>
    <row r="10" spans="1:11" s="149" customFormat="1" x14ac:dyDescent="0.2">
      <c r="A10" s="147" t="s">
        <v>843</v>
      </c>
      <c r="B10" s="147" t="s">
        <v>844</v>
      </c>
      <c r="C10" s="148">
        <v>0</v>
      </c>
      <c r="D10" s="148">
        <v>0</v>
      </c>
      <c r="E10" s="148">
        <v>0</v>
      </c>
      <c r="F10" s="148">
        <v>191028867.21000001</v>
      </c>
      <c r="G10" s="148">
        <v>0</v>
      </c>
      <c r="H10" s="148">
        <v>191028867.21000001</v>
      </c>
      <c r="I10" s="148">
        <v>0</v>
      </c>
      <c r="J10" s="148">
        <v>191028867.21000001</v>
      </c>
      <c r="K10" s="148">
        <v>-191028867.21000001</v>
      </c>
    </row>
    <row r="11" spans="1:11" s="149" customFormat="1" x14ac:dyDescent="0.2">
      <c r="A11" s="147" t="s">
        <v>785</v>
      </c>
      <c r="B11" s="147" t="s">
        <v>786</v>
      </c>
      <c r="C11" s="148">
        <v>0</v>
      </c>
      <c r="D11" s="148">
        <v>0</v>
      </c>
      <c r="E11" s="148">
        <v>0</v>
      </c>
      <c r="F11" s="148">
        <v>2575.7800000000002</v>
      </c>
      <c r="G11" s="148">
        <v>0</v>
      </c>
      <c r="H11" s="148">
        <v>2575.7800000000002</v>
      </c>
      <c r="I11" s="148">
        <v>0</v>
      </c>
      <c r="J11" s="148">
        <v>2575.7800000000002</v>
      </c>
      <c r="K11" s="148">
        <v>-2575.7800000000002</v>
      </c>
    </row>
    <row r="12" spans="1:11" s="149" customFormat="1" x14ac:dyDescent="0.2">
      <c r="A12" s="147" t="s">
        <v>858</v>
      </c>
      <c r="B12" s="147" t="s">
        <v>29</v>
      </c>
      <c r="C12" s="148">
        <v>0</v>
      </c>
      <c r="D12" s="148">
        <v>0</v>
      </c>
      <c r="E12" s="148">
        <v>0</v>
      </c>
      <c r="F12" s="148">
        <v>3.84</v>
      </c>
      <c r="G12" s="148">
        <v>0</v>
      </c>
      <c r="H12" s="148">
        <v>3.84</v>
      </c>
      <c r="I12" s="148">
        <v>0</v>
      </c>
      <c r="J12" s="148">
        <v>3.84</v>
      </c>
      <c r="K12" s="148">
        <v>-3.84</v>
      </c>
    </row>
    <row r="13" spans="1:11" x14ac:dyDescent="0.2">
      <c r="A13" s="119" t="s">
        <v>787</v>
      </c>
      <c r="B13" s="119" t="s">
        <v>788</v>
      </c>
      <c r="C13" s="120">
        <v>0</v>
      </c>
      <c r="D13" s="120">
        <v>0</v>
      </c>
      <c r="E13" s="120">
        <v>0</v>
      </c>
      <c r="F13" s="120">
        <v>442827</v>
      </c>
      <c r="G13" s="120">
        <v>0</v>
      </c>
      <c r="H13" s="120">
        <v>442827</v>
      </c>
      <c r="I13" s="120">
        <v>0</v>
      </c>
      <c r="J13" s="120">
        <v>442827</v>
      </c>
      <c r="K13" s="120">
        <v>-442827</v>
      </c>
    </row>
    <row r="14" spans="1:11" x14ac:dyDescent="0.2">
      <c r="A14" s="119" t="s">
        <v>801</v>
      </c>
      <c r="B14" s="119" t="s">
        <v>802</v>
      </c>
      <c r="C14" s="120">
        <v>0</v>
      </c>
      <c r="D14" s="120">
        <v>0</v>
      </c>
      <c r="E14" s="120">
        <v>0</v>
      </c>
      <c r="F14" s="120">
        <v>6203.71</v>
      </c>
      <c r="G14" s="120">
        <v>0</v>
      </c>
      <c r="H14" s="120">
        <v>6203.71</v>
      </c>
      <c r="I14" s="120">
        <v>0</v>
      </c>
      <c r="J14" s="120">
        <v>6203.71</v>
      </c>
      <c r="K14" s="120">
        <v>-6203.71</v>
      </c>
    </row>
    <row r="15" spans="1:11" ht="14.25" x14ac:dyDescent="0.2">
      <c r="A15" s="567" t="s">
        <v>845</v>
      </c>
      <c r="B15" s="567"/>
      <c r="C15" s="121">
        <v>0</v>
      </c>
      <c r="D15" s="121">
        <v>0</v>
      </c>
      <c r="E15" s="121">
        <v>0</v>
      </c>
      <c r="F15" s="121">
        <v>191480477.53999999</v>
      </c>
      <c r="G15" s="121">
        <v>0</v>
      </c>
      <c r="H15" s="121">
        <v>191480477.53999999</v>
      </c>
      <c r="I15" s="121">
        <v>0</v>
      </c>
      <c r="J15" s="121">
        <v>191480477.53999999</v>
      </c>
      <c r="K15" s="121">
        <v>-191480477.53999999</v>
      </c>
    </row>
    <row r="16" spans="1:11" x14ac:dyDescent="0.2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x14ac:dyDescent="0.2">
      <c r="A17" s="565" t="s">
        <v>771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12.75" customHeight="1" x14ac:dyDescent="0.2">
      <c r="A18" s="137" t="s">
        <v>772</v>
      </c>
      <c r="B18" s="137" t="s">
        <v>773</v>
      </c>
      <c r="C18" s="566" t="s">
        <v>774</v>
      </c>
      <c r="D18" s="566"/>
      <c r="E18" s="566" t="s">
        <v>775</v>
      </c>
      <c r="F18" s="566"/>
      <c r="G18" s="566" t="s">
        <v>776</v>
      </c>
      <c r="H18" s="566"/>
      <c r="I18" s="566" t="s">
        <v>777</v>
      </c>
      <c r="J18" s="566"/>
      <c r="K18" s="137" t="s">
        <v>778</v>
      </c>
    </row>
    <row r="19" spans="1:11" x14ac:dyDescent="0.2">
      <c r="A19" s="162" t="s">
        <v>440</v>
      </c>
      <c r="B19" s="162" t="s">
        <v>808</v>
      </c>
      <c r="C19" s="163">
        <v>0</v>
      </c>
      <c r="D19" s="163">
        <v>0</v>
      </c>
      <c r="E19" s="163">
        <v>724645.08</v>
      </c>
      <c r="F19" s="163">
        <v>0</v>
      </c>
      <c r="G19" s="163">
        <v>724645.08</v>
      </c>
      <c r="H19" s="163">
        <v>0</v>
      </c>
      <c r="I19" s="163">
        <v>724645.08</v>
      </c>
      <c r="J19" s="163">
        <v>0</v>
      </c>
      <c r="K19" s="163">
        <v>724645.08</v>
      </c>
    </row>
    <row r="20" spans="1:11" x14ac:dyDescent="0.2">
      <c r="A20" s="162" t="s">
        <v>432</v>
      </c>
      <c r="B20" s="162" t="s">
        <v>859</v>
      </c>
      <c r="C20" s="163">
        <v>0</v>
      </c>
      <c r="D20" s="163">
        <v>0</v>
      </c>
      <c r="E20" s="163">
        <v>380.77</v>
      </c>
      <c r="F20" s="163">
        <v>0</v>
      </c>
      <c r="G20" s="163">
        <v>380.77</v>
      </c>
      <c r="H20" s="163">
        <v>0</v>
      </c>
      <c r="I20" s="163">
        <v>380.77</v>
      </c>
      <c r="J20" s="163">
        <v>0</v>
      </c>
      <c r="K20" s="163">
        <v>380.77</v>
      </c>
    </row>
    <row r="21" spans="1:11" x14ac:dyDescent="0.2">
      <c r="A21" s="162" t="s">
        <v>414</v>
      </c>
      <c r="B21" s="162" t="s">
        <v>809</v>
      </c>
      <c r="C21" s="163">
        <v>0</v>
      </c>
      <c r="D21" s="163">
        <v>0</v>
      </c>
      <c r="E21" s="163">
        <v>215144.21</v>
      </c>
      <c r="F21" s="163">
        <v>0</v>
      </c>
      <c r="G21" s="163">
        <v>215144.21</v>
      </c>
      <c r="H21" s="163">
        <v>0</v>
      </c>
      <c r="I21" s="163">
        <v>215144.21</v>
      </c>
      <c r="J21" s="163">
        <v>0</v>
      </c>
      <c r="K21" s="163">
        <v>215144.21</v>
      </c>
    </row>
    <row r="22" spans="1:11" x14ac:dyDescent="0.2">
      <c r="A22" s="162" t="s">
        <v>405</v>
      </c>
      <c r="B22" s="162" t="s">
        <v>393</v>
      </c>
      <c r="C22" s="163">
        <v>0</v>
      </c>
      <c r="D22" s="163">
        <v>0</v>
      </c>
      <c r="E22" s="163">
        <v>20884.990000000002</v>
      </c>
      <c r="F22" s="163">
        <v>0</v>
      </c>
      <c r="G22" s="163">
        <v>20884.990000000002</v>
      </c>
      <c r="H22" s="163">
        <v>0</v>
      </c>
      <c r="I22" s="163">
        <v>20884.990000000002</v>
      </c>
      <c r="J22" s="163">
        <v>0</v>
      </c>
      <c r="K22" s="163">
        <v>20884.990000000002</v>
      </c>
    </row>
    <row r="23" spans="1:11" x14ac:dyDescent="0.2">
      <c r="A23" s="162" t="s">
        <v>390</v>
      </c>
      <c r="B23" s="162" t="s">
        <v>810</v>
      </c>
      <c r="C23" s="163">
        <v>0</v>
      </c>
      <c r="D23" s="163">
        <v>0</v>
      </c>
      <c r="E23" s="163">
        <v>168643.32</v>
      </c>
      <c r="F23" s="163">
        <v>0</v>
      </c>
      <c r="G23" s="163">
        <v>168643.32</v>
      </c>
      <c r="H23" s="163">
        <v>0</v>
      </c>
      <c r="I23" s="163">
        <v>168643.32</v>
      </c>
      <c r="J23" s="163">
        <v>0</v>
      </c>
      <c r="K23" s="163">
        <v>168643.32</v>
      </c>
    </row>
    <row r="24" spans="1:11" x14ac:dyDescent="0.2">
      <c r="A24" s="162" t="s">
        <v>388</v>
      </c>
      <c r="B24" s="162" t="s">
        <v>811</v>
      </c>
      <c r="C24" s="163">
        <v>0</v>
      </c>
      <c r="D24" s="163">
        <v>0</v>
      </c>
      <c r="E24" s="163">
        <v>52582.78</v>
      </c>
      <c r="F24" s="163">
        <v>0</v>
      </c>
      <c r="G24" s="163">
        <v>52582.78</v>
      </c>
      <c r="H24" s="163">
        <v>0</v>
      </c>
      <c r="I24" s="163">
        <v>52582.78</v>
      </c>
      <c r="J24" s="163">
        <v>0</v>
      </c>
      <c r="K24" s="163">
        <v>52582.78</v>
      </c>
    </row>
    <row r="25" spans="1:11" x14ac:dyDescent="0.2">
      <c r="A25" s="162" t="s">
        <v>372</v>
      </c>
      <c r="B25" s="162" t="s">
        <v>371</v>
      </c>
      <c r="C25" s="163">
        <v>0</v>
      </c>
      <c r="D25" s="163">
        <v>0</v>
      </c>
      <c r="E25" s="163">
        <v>182330.35</v>
      </c>
      <c r="F25" s="163">
        <v>0</v>
      </c>
      <c r="G25" s="163">
        <v>182330.35</v>
      </c>
      <c r="H25" s="163">
        <v>0</v>
      </c>
      <c r="I25" s="163">
        <v>182330.35</v>
      </c>
      <c r="J25" s="163">
        <v>0</v>
      </c>
      <c r="K25" s="163">
        <v>182330.35</v>
      </c>
    </row>
    <row r="26" spans="1:11" x14ac:dyDescent="0.2">
      <c r="A26" s="162" t="s">
        <v>378</v>
      </c>
      <c r="B26" s="162" t="s">
        <v>812</v>
      </c>
      <c r="C26" s="163">
        <v>0</v>
      </c>
      <c r="D26" s="163">
        <v>0</v>
      </c>
      <c r="E26" s="163">
        <v>2408.3000000000002</v>
      </c>
      <c r="F26" s="163">
        <v>0</v>
      </c>
      <c r="G26" s="163">
        <v>2408.3000000000002</v>
      </c>
      <c r="H26" s="163">
        <v>0</v>
      </c>
      <c r="I26" s="163">
        <v>2408.3000000000002</v>
      </c>
      <c r="J26" s="163">
        <v>0</v>
      </c>
      <c r="K26" s="163">
        <v>2408.3000000000002</v>
      </c>
    </row>
    <row r="27" spans="1:11" x14ac:dyDescent="0.2">
      <c r="A27" s="162" t="s">
        <v>364</v>
      </c>
      <c r="B27" s="162" t="s">
        <v>813</v>
      </c>
      <c r="C27" s="163">
        <v>0</v>
      </c>
      <c r="D27" s="163">
        <v>0</v>
      </c>
      <c r="E27" s="163">
        <v>153</v>
      </c>
      <c r="F27" s="163">
        <v>0</v>
      </c>
      <c r="G27" s="163">
        <v>153</v>
      </c>
      <c r="H27" s="163">
        <v>0</v>
      </c>
      <c r="I27" s="163">
        <v>153</v>
      </c>
      <c r="J27" s="163">
        <v>0</v>
      </c>
      <c r="K27" s="163">
        <v>153</v>
      </c>
    </row>
    <row r="28" spans="1:11" x14ac:dyDescent="0.2">
      <c r="A28" s="162" t="s">
        <v>362</v>
      </c>
      <c r="B28" s="162" t="s">
        <v>814</v>
      </c>
      <c r="C28" s="163">
        <v>0</v>
      </c>
      <c r="D28" s="163">
        <v>0</v>
      </c>
      <c r="E28" s="163">
        <v>7362.86</v>
      </c>
      <c r="F28" s="163">
        <v>0</v>
      </c>
      <c r="G28" s="163">
        <v>7362.86</v>
      </c>
      <c r="H28" s="163">
        <v>0</v>
      </c>
      <c r="I28" s="163">
        <v>7362.86</v>
      </c>
      <c r="J28" s="163">
        <v>0</v>
      </c>
      <c r="K28" s="163">
        <v>7362.86</v>
      </c>
    </row>
    <row r="29" spans="1:11" x14ac:dyDescent="0.2">
      <c r="A29" s="162" t="s">
        <v>358</v>
      </c>
      <c r="B29" s="162" t="s">
        <v>815</v>
      </c>
      <c r="C29" s="163">
        <v>0</v>
      </c>
      <c r="D29" s="163">
        <v>0</v>
      </c>
      <c r="E29" s="163">
        <v>11715.38</v>
      </c>
      <c r="F29" s="163">
        <v>0</v>
      </c>
      <c r="G29" s="163">
        <v>11715.38</v>
      </c>
      <c r="H29" s="163">
        <v>0</v>
      </c>
      <c r="I29" s="163">
        <v>11715.38</v>
      </c>
      <c r="J29" s="163">
        <v>0</v>
      </c>
      <c r="K29" s="163">
        <v>11715.38</v>
      </c>
    </row>
    <row r="30" spans="1:11" x14ac:dyDescent="0.2">
      <c r="A30" s="162" t="s">
        <v>356</v>
      </c>
      <c r="B30" s="162" t="s">
        <v>355</v>
      </c>
      <c r="C30" s="163">
        <v>0</v>
      </c>
      <c r="D30" s="163">
        <v>0</v>
      </c>
      <c r="E30" s="163">
        <v>1935.9</v>
      </c>
      <c r="F30" s="163">
        <v>0</v>
      </c>
      <c r="G30" s="163">
        <v>1935.9</v>
      </c>
      <c r="H30" s="163">
        <v>0</v>
      </c>
      <c r="I30" s="163">
        <v>1935.9</v>
      </c>
      <c r="J30" s="163">
        <v>0</v>
      </c>
      <c r="K30" s="163">
        <v>1935.9</v>
      </c>
    </row>
    <row r="31" spans="1:11" x14ac:dyDescent="0.2">
      <c r="A31" s="162" t="s">
        <v>354</v>
      </c>
      <c r="B31" s="162" t="s">
        <v>816</v>
      </c>
      <c r="C31" s="163">
        <v>0</v>
      </c>
      <c r="D31" s="163">
        <v>0</v>
      </c>
      <c r="E31" s="163">
        <v>17204.740000000002</v>
      </c>
      <c r="F31" s="163">
        <v>0</v>
      </c>
      <c r="G31" s="163">
        <v>17204.740000000002</v>
      </c>
      <c r="H31" s="163">
        <v>0</v>
      </c>
      <c r="I31" s="163">
        <v>17204.740000000002</v>
      </c>
      <c r="J31" s="163">
        <v>0</v>
      </c>
      <c r="K31" s="163">
        <v>17204.740000000002</v>
      </c>
    </row>
    <row r="32" spans="1:11" x14ac:dyDescent="0.2">
      <c r="A32" s="162" t="s">
        <v>352</v>
      </c>
      <c r="B32" s="162" t="s">
        <v>351</v>
      </c>
      <c r="C32" s="163">
        <v>0</v>
      </c>
      <c r="D32" s="163">
        <v>0</v>
      </c>
      <c r="E32" s="163">
        <v>130.5</v>
      </c>
      <c r="F32" s="163">
        <v>0</v>
      </c>
      <c r="G32" s="163">
        <v>130.5</v>
      </c>
      <c r="H32" s="163">
        <v>0</v>
      </c>
      <c r="I32" s="163">
        <v>130.5</v>
      </c>
      <c r="J32" s="163">
        <v>0</v>
      </c>
      <c r="K32" s="163">
        <v>130.5</v>
      </c>
    </row>
    <row r="33" spans="1:11" x14ac:dyDescent="0.2">
      <c r="A33" s="162" t="s">
        <v>350</v>
      </c>
      <c r="B33" s="162" t="s">
        <v>349</v>
      </c>
      <c r="C33" s="163">
        <v>0</v>
      </c>
      <c r="D33" s="163">
        <v>0</v>
      </c>
      <c r="E33" s="163">
        <v>833.4</v>
      </c>
      <c r="F33" s="163">
        <v>0</v>
      </c>
      <c r="G33" s="163">
        <v>833.4</v>
      </c>
      <c r="H33" s="163">
        <v>0</v>
      </c>
      <c r="I33" s="163">
        <v>833.4</v>
      </c>
      <c r="J33" s="163">
        <v>0</v>
      </c>
      <c r="K33" s="163">
        <v>833.4</v>
      </c>
    </row>
    <row r="34" spans="1:11" x14ac:dyDescent="0.2">
      <c r="A34" s="162" t="s">
        <v>348</v>
      </c>
      <c r="B34" s="162" t="s">
        <v>347</v>
      </c>
      <c r="C34" s="163">
        <v>0</v>
      </c>
      <c r="D34" s="163">
        <v>0</v>
      </c>
      <c r="E34" s="163">
        <v>731.7</v>
      </c>
      <c r="F34" s="163">
        <v>0</v>
      </c>
      <c r="G34" s="163">
        <v>731.7</v>
      </c>
      <c r="H34" s="163">
        <v>0</v>
      </c>
      <c r="I34" s="163">
        <v>731.7</v>
      </c>
      <c r="J34" s="163">
        <v>0</v>
      </c>
      <c r="K34" s="163">
        <v>731.7</v>
      </c>
    </row>
    <row r="35" spans="1:11" x14ac:dyDescent="0.2">
      <c r="A35" s="162" t="s">
        <v>346</v>
      </c>
      <c r="B35" s="162" t="s">
        <v>345</v>
      </c>
      <c r="C35" s="163">
        <v>0</v>
      </c>
      <c r="D35" s="163">
        <v>0</v>
      </c>
      <c r="E35" s="163">
        <v>387.19</v>
      </c>
      <c r="F35" s="163">
        <v>0</v>
      </c>
      <c r="G35" s="163">
        <v>387.19</v>
      </c>
      <c r="H35" s="163">
        <v>0</v>
      </c>
      <c r="I35" s="163">
        <v>387.19</v>
      </c>
      <c r="J35" s="163">
        <v>0</v>
      </c>
      <c r="K35" s="163">
        <v>387.19</v>
      </c>
    </row>
    <row r="36" spans="1:11" x14ac:dyDescent="0.2">
      <c r="A36" s="162" t="s">
        <v>332</v>
      </c>
      <c r="B36" s="162" t="s">
        <v>817</v>
      </c>
      <c r="C36" s="163">
        <v>0</v>
      </c>
      <c r="D36" s="163">
        <v>0</v>
      </c>
      <c r="E36" s="163">
        <v>16377.8</v>
      </c>
      <c r="F36" s="163">
        <v>0</v>
      </c>
      <c r="G36" s="163">
        <v>16377.8</v>
      </c>
      <c r="H36" s="163">
        <v>0</v>
      </c>
      <c r="I36" s="163">
        <v>16377.8</v>
      </c>
      <c r="J36" s="163">
        <v>0</v>
      </c>
      <c r="K36" s="163">
        <v>16377.8</v>
      </c>
    </row>
    <row r="37" spans="1:11" x14ac:dyDescent="0.2">
      <c r="A37" s="162" t="s">
        <v>330</v>
      </c>
      <c r="B37" s="162" t="s">
        <v>329</v>
      </c>
      <c r="C37" s="163">
        <v>0</v>
      </c>
      <c r="D37" s="163">
        <v>0</v>
      </c>
      <c r="E37" s="163">
        <v>6346.13</v>
      </c>
      <c r="F37" s="163">
        <v>0</v>
      </c>
      <c r="G37" s="163">
        <v>6346.13</v>
      </c>
      <c r="H37" s="163">
        <v>0</v>
      </c>
      <c r="I37" s="163">
        <v>6346.13</v>
      </c>
      <c r="J37" s="163">
        <v>0</v>
      </c>
      <c r="K37" s="163">
        <v>6346.13</v>
      </c>
    </row>
    <row r="38" spans="1:11" x14ac:dyDescent="0.2">
      <c r="A38" s="162" t="s">
        <v>328</v>
      </c>
      <c r="B38" s="162" t="s">
        <v>327</v>
      </c>
      <c r="C38" s="163">
        <v>0</v>
      </c>
      <c r="D38" s="163">
        <v>0</v>
      </c>
      <c r="E38" s="163">
        <v>2940.12</v>
      </c>
      <c r="F38" s="163">
        <v>0</v>
      </c>
      <c r="G38" s="163">
        <v>2940.12</v>
      </c>
      <c r="H38" s="163">
        <v>0</v>
      </c>
      <c r="I38" s="163">
        <v>2940.12</v>
      </c>
      <c r="J38" s="163">
        <v>0</v>
      </c>
      <c r="K38" s="163">
        <v>2940.12</v>
      </c>
    </row>
    <row r="39" spans="1:11" x14ac:dyDescent="0.2">
      <c r="A39" s="143" t="s">
        <v>293</v>
      </c>
      <c r="B39" s="143" t="s">
        <v>292</v>
      </c>
      <c r="C39" s="144">
        <v>0</v>
      </c>
      <c r="D39" s="144">
        <v>0</v>
      </c>
      <c r="E39" s="144">
        <v>15431.75</v>
      </c>
      <c r="F39" s="144">
        <v>0</v>
      </c>
      <c r="G39" s="144">
        <v>15431.75</v>
      </c>
      <c r="H39" s="144">
        <v>0</v>
      </c>
      <c r="I39" s="144">
        <v>15431.75</v>
      </c>
      <c r="J39" s="144">
        <v>0</v>
      </c>
      <c r="K39" s="144">
        <v>15431.75</v>
      </c>
    </row>
    <row r="40" spans="1:11" x14ac:dyDescent="0.2">
      <c r="A40" s="143" t="s">
        <v>289</v>
      </c>
      <c r="B40" s="143" t="s">
        <v>818</v>
      </c>
      <c r="C40" s="144">
        <v>0</v>
      </c>
      <c r="D40" s="144">
        <v>0</v>
      </c>
      <c r="E40" s="144">
        <v>5617.86</v>
      </c>
      <c r="F40" s="144">
        <v>0</v>
      </c>
      <c r="G40" s="144">
        <v>5617.86</v>
      </c>
      <c r="H40" s="144">
        <v>0</v>
      </c>
      <c r="I40" s="144">
        <v>5617.86</v>
      </c>
      <c r="J40" s="144">
        <v>0</v>
      </c>
      <c r="K40" s="144">
        <v>5617.86</v>
      </c>
    </row>
    <row r="41" spans="1:11" x14ac:dyDescent="0.2">
      <c r="A41" s="143" t="s">
        <v>287</v>
      </c>
      <c r="B41" s="143" t="s">
        <v>286</v>
      </c>
      <c r="C41" s="144">
        <v>0</v>
      </c>
      <c r="D41" s="144">
        <v>0</v>
      </c>
      <c r="E41" s="144">
        <v>3626.57</v>
      </c>
      <c r="F41" s="144">
        <v>0</v>
      </c>
      <c r="G41" s="144">
        <v>3626.57</v>
      </c>
      <c r="H41" s="144">
        <v>0</v>
      </c>
      <c r="I41" s="144">
        <v>3626.57</v>
      </c>
      <c r="J41" s="144">
        <v>0</v>
      </c>
      <c r="K41" s="144">
        <v>3626.57</v>
      </c>
    </row>
    <row r="42" spans="1:11" x14ac:dyDescent="0.2">
      <c r="A42" s="143" t="s">
        <v>285</v>
      </c>
      <c r="B42" s="143" t="s">
        <v>284</v>
      </c>
      <c r="C42" s="144">
        <v>0</v>
      </c>
      <c r="D42" s="144">
        <v>0</v>
      </c>
      <c r="E42" s="144">
        <v>88.64</v>
      </c>
      <c r="F42" s="144">
        <v>0</v>
      </c>
      <c r="G42" s="144">
        <v>88.64</v>
      </c>
      <c r="H42" s="144">
        <v>0</v>
      </c>
      <c r="I42" s="144">
        <v>88.64</v>
      </c>
      <c r="J42" s="144">
        <v>0</v>
      </c>
      <c r="K42" s="144">
        <v>88.64</v>
      </c>
    </row>
    <row r="43" spans="1:11" x14ac:dyDescent="0.2">
      <c r="A43" s="164" t="s">
        <v>283</v>
      </c>
      <c r="B43" s="164" t="s">
        <v>282</v>
      </c>
      <c r="C43" s="165">
        <v>0</v>
      </c>
      <c r="D43" s="165">
        <v>0</v>
      </c>
      <c r="E43" s="165">
        <v>1899.82</v>
      </c>
      <c r="F43" s="165">
        <v>0</v>
      </c>
      <c r="G43" s="165">
        <v>1899.82</v>
      </c>
      <c r="H43" s="165">
        <v>0</v>
      </c>
      <c r="I43" s="165">
        <v>1899.82</v>
      </c>
      <c r="J43" s="165">
        <v>0</v>
      </c>
      <c r="K43" s="165">
        <v>1899.82</v>
      </c>
    </row>
    <row r="44" spans="1:11" x14ac:dyDescent="0.2">
      <c r="A44" s="164" t="s">
        <v>281</v>
      </c>
      <c r="B44" s="164" t="s">
        <v>280</v>
      </c>
      <c r="C44" s="165">
        <v>0</v>
      </c>
      <c r="D44" s="165">
        <v>0</v>
      </c>
      <c r="E44" s="165">
        <v>213.75</v>
      </c>
      <c r="F44" s="165">
        <v>0</v>
      </c>
      <c r="G44" s="165">
        <v>213.75</v>
      </c>
      <c r="H44" s="165">
        <v>0</v>
      </c>
      <c r="I44" s="165">
        <v>213.75</v>
      </c>
      <c r="J44" s="165">
        <v>0</v>
      </c>
      <c r="K44" s="165">
        <v>213.75</v>
      </c>
    </row>
    <row r="45" spans="1:11" x14ac:dyDescent="0.2">
      <c r="A45" s="164" t="s">
        <v>279</v>
      </c>
      <c r="B45" s="164" t="s">
        <v>278</v>
      </c>
      <c r="C45" s="165">
        <v>0</v>
      </c>
      <c r="D45" s="165">
        <v>0</v>
      </c>
      <c r="E45" s="165">
        <v>1445.63</v>
      </c>
      <c r="F45" s="165">
        <v>0</v>
      </c>
      <c r="G45" s="165">
        <v>1445.63</v>
      </c>
      <c r="H45" s="165">
        <v>0</v>
      </c>
      <c r="I45" s="165">
        <v>1445.63</v>
      </c>
      <c r="J45" s="165">
        <v>0</v>
      </c>
      <c r="K45" s="165">
        <v>1445.63</v>
      </c>
    </row>
    <row r="46" spans="1:11" x14ac:dyDescent="0.2">
      <c r="A46" s="143" t="s">
        <v>275</v>
      </c>
      <c r="B46" s="143" t="s">
        <v>274</v>
      </c>
      <c r="C46" s="144">
        <v>0</v>
      </c>
      <c r="D46" s="144">
        <v>0</v>
      </c>
      <c r="E46" s="144">
        <v>3346.88</v>
      </c>
      <c r="F46" s="144">
        <v>0</v>
      </c>
      <c r="G46" s="144">
        <v>3346.88</v>
      </c>
      <c r="H46" s="144">
        <v>0</v>
      </c>
      <c r="I46" s="144">
        <v>3346.88</v>
      </c>
      <c r="J46" s="144">
        <v>0</v>
      </c>
      <c r="K46" s="144">
        <v>3346.88</v>
      </c>
    </row>
    <row r="47" spans="1:11" x14ac:dyDescent="0.2">
      <c r="A47" s="143" t="s">
        <v>271</v>
      </c>
      <c r="B47" s="143" t="s">
        <v>270</v>
      </c>
      <c r="C47" s="144">
        <v>0</v>
      </c>
      <c r="D47" s="144">
        <v>0</v>
      </c>
      <c r="E47" s="144">
        <v>3254.83</v>
      </c>
      <c r="F47" s="144">
        <v>0</v>
      </c>
      <c r="G47" s="144">
        <v>3254.83</v>
      </c>
      <c r="H47" s="144">
        <v>0</v>
      </c>
      <c r="I47" s="144">
        <v>3254.83</v>
      </c>
      <c r="J47" s="144">
        <v>0</v>
      </c>
      <c r="K47" s="144">
        <v>3254.83</v>
      </c>
    </row>
    <row r="48" spans="1:11" x14ac:dyDescent="0.2">
      <c r="A48" s="164" t="s">
        <v>269</v>
      </c>
      <c r="B48" s="164" t="s">
        <v>819</v>
      </c>
      <c r="C48" s="165">
        <v>0</v>
      </c>
      <c r="D48" s="165">
        <v>0</v>
      </c>
      <c r="E48" s="165">
        <v>2761.38</v>
      </c>
      <c r="F48" s="165">
        <v>0</v>
      </c>
      <c r="G48" s="165">
        <v>2761.38</v>
      </c>
      <c r="H48" s="165">
        <v>0</v>
      </c>
      <c r="I48" s="165">
        <v>2761.38</v>
      </c>
      <c r="J48" s="165">
        <v>0</v>
      </c>
      <c r="K48" s="165">
        <v>2761.38</v>
      </c>
    </row>
    <row r="49" spans="1:11" x14ac:dyDescent="0.2">
      <c r="A49" s="164" t="s">
        <v>267</v>
      </c>
      <c r="B49" s="164" t="s">
        <v>266</v>
      </c>
      <c r="C49" s="165">
        <v>0</v>
      </c>
      <c r="D49" s="165">
        <v>0</v>
      </c>
      <c r="E49" s="165">
        <v>1440.88</v>
      </c>
      <c r="F49" s="165">
        <v>0</v>
      </c>
      <c r="G49" s="165">
        <v>1440.88</v>
      </c>
      <c r="H49" s="165">
        <v>0</v>
      </c>
      <c r="I49" s="165">
        <v>1440.88</v>
      </c>
      <c r="J49" s="165">
        <v>0</v>
      </c>
      <c r="K49" s="165">
        <v>1440.88</v>
      </c>
    </row>
    <row r="50" spans="1:11" x14ac:dyDescent="0.2">
      <c r="A50" s="164" t="s">
        <v>265</v>
      </c>
      <c r="B50" s="164" t="s">
        <v>264</v>
      </c>
      <c r="C50" s="165">
        <v>0</v>
      </c>
      <c r="D50" s="165">
        <v>0</v>
      </c>
      <c r="E50" s="165">
        <v>14605.87</v>
      </c>
      <c r="F50" s="165">
        <v>0</v>
      </c>
      <c r="G50" s="165">
        <v>14605.87</v>
      </c>
      <c r="H50" s="165">
        <v>0</v>
      </c>
      <c r="I50" s="165">
        <v>14605.87</v>
      </c>
      <c r="J50" s="165">
        <v>0</v>
      </c>
      <c r="K50" s="165">
        <v>14605.87</v>
      </c>
    </row>
    <row r="51" spans="1:11" x14ac:dyDescent="0.2">
      <c r="A51" s="164" t="s">
        <v>263</v>
      </c>
      <c r="B51" s="164" t="s">
        <v>262</v>
      </c>
      <c r="C51" s="165">
        <v>0</v>
      </c>
      <c r="D51" s="165">
        <v>0</v>
      </c>
      <c r="E51" s="165">
        <v>2610.27</v>
      </c>
      <c r="F51" s="165">
        <v>0</v>
      </c>
      <c r="G51" s="165">
        <v>2610.27</v>
      </c>
      <c r="H51" s="165">
        <v>0</v>
      </c>
      <c r="I51" s="165">
        <v>2610.27</v>
      </c>
      <c r="J51" s="165">
        <v>0</v>
      </c>
      <c r="K51" s="165">
        <v>2610.27</v>
      </c>
    </row>
    <row r="52" spans="1:11" x14ac:dyDescent="0.2">
      <c r="A52" s="164" t="s">
        <v>259</v>
      </c>
      <c r="B52" s="164" t="s">
        <v>258</v>
      </c>
      <c r="C52" s="165">
        <v>0</v>
      </c>
      <c r="D52" s="165">
        <v>0</v>
      </c>
      <c r="E52" s="165">
        <v>9056.25</v>
      </c>
      <c r="F52" s="165">
        <v>0</v>
      </c>
      <c r="G52" s="165">
        <v>9056.25</v>
      </c>
      <c r="H52" s="165">
        <v>0</v>
      </c>
      <c r="I52" s="165">
        <v>9056.25</v>
      </c>
      <c r="J52" s="165">
        <v>0</v>
      </c>
      <c r="K52" s="165">
        <v>9056.25</v>
      </c>
    </row>
    <row r="53" spans="1:11" x14ac:dyDescent="0.2">
      <c r="A53" s="164" t="s">
        <v>624</v>
      </c>
      <c r="B53" s="164" t="s">
        <v>623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</row>
    <row r="54" spans="1:11" x14ac:dyDescent="0.2">
      <c r="A54" s="164" t="s">
        <v>251</v>
      </c>
      <c r="B54" s="164" t="s">
        <v>820</v>
      </c>
      <c r="C54" s="165">
        <v>0</v>
      </c>
      <c r="D54" s="165">
        <v>0</v>
      </c>
      <c r="E54" s="165">
        <v>112.5</v>
      </c>
      <c r="F54" s="165">
        <v>0</v>
      </c>
      <c r="G54" s="165">
        <v>112.5</v>
      </c>
      <c r="H54" s="165">
        <v>0</v>
      </c>
      <c r="I54" s="165">
        <v>112.5</v>
      </c>
      <c r="J54" s="165">
        <v>0</v>
      </c>
      <c r="K54" s="165">
        <v>112.5</v>
      </c>
    </row>
    <row r="55" spans="1:11" x14ac:dyDescent="0.2">
      <c r="A55" s="143" t="s">
        <v>249</v>
      </c>
      <c r="B55" s="143" t="s">
        <v>248</v>
      </c>
      <c r="C55" s="144">
        <v>0</v>
      </c>
      <c r="D55" s="144">
        <v>0</v>
      </c>
      <c r="E55" s="144">
        <v>5456.94</v>
      </c>
      <c r="F55" s="144">
        <v>0</v>
      </c>
      <c r="G55" s="144">
        <v>5456.94</v>
      </c>
      <c r="H55" s="144">
        <v>0</v>
      </c>
      <c r="I55" s="144">
        <v>5456.94</v>
      </c>
      <c r="J55" s="144">
        <v>0</v>
      </c>
      <c r="K55" s="144">
        <v>5456.94</v>
      </c>
    </row>
    <row r="56" spans="1:11" x14ac:dyDescent="0.2">
      <c r="A56" s="143" t="s">
        <v>821</v>
      </c>
      <c r="B56" s="143" t="s">
        <v>822</v>
      </c>
      <c r="C56" s="144">
        <v>0</v>
      </c>
      <c r="D56" s="144">
        <v>0</v>
      </c>
      <c r="E56" s="144">
        <v>1788.73</v>
      </c>
      <c r="F56" s="144">
        <v>0</v>
      </c>
      <c r="G56" s="144">
        <v>1788.73</v>
      </c>
      <c r="H56" s="144">
        <v>0</v>
      </c>
      <c r="I56" s="144">
        <v>1788.73</v>
      </c>
      <c r="J56" s="144">
        <v>0</v>
      </c>
      <c r="K56" s="144">
        <v>1788.73</v>
      </c>
    </row>
    <row r="57" spans="1:11" x14ac:dyDescent="0.2">
      <c r="A57" s="164" t="s">
        <v>243</v>
      </c>
      <c r="B57" s="164" t="s">
        <v>823</v>
      </c>
      <c r="C57" s="165">
        <v>0</v>
      </c>
      <c r="D57" s="165">
        <v>0</v>
      </c>
      <c r="E57" s="165">
        <v>10143.24</v>
      </c>
      <c r="F57" s="165">
        <v>0</v>
      </c>
      <c r="G57" s="165">
        <v>10143.24</v>
      </c>
      <c r="H57" s="165">
        <v>0</v>
      </c>
      <c r="I57" s="165">
        <v>10143.24</v>
      </c>
      <c r="J57" s="165">
        <v>0</v>
      </c>
      <c r="K57" s="165">
        <v>10143.24</v>
      </c>
    </row>
    <row r="58" spans="1:11" x14ac:dyDescent="0.2">
      <c r="A58" s="164" t="s">
        <v>237</v>
      </c>
      <c r="B58" s="164" t="s">
        <v>236</v>
      </c>
      <c r="C58" s="165">
        <v>0</v>
      </c>
      <c r="D58" s="165">
        <v>0</v>
      </c>
      <c r="E58" s="165">
        <v>136103.1</v>
      </c>
      <c r="F58" s="165">
        <v>0</v>
      </c>
      <c r="G58" s="165">
        <v>136103.1</v>
      </c>
      <c r="H58" s="165">
        <v>0</v>
      </c>
      <c r="I58" s="165">
        <v>136103.1</v>
      </c>
      <c r="J58" s="165">
        <v>0</v>
      </c>
      <c r="K58" s="165">
        <v>136103.1</v>
      </c>
    </row>
    <row r="59" spans="1:11" x14ac:dyDescent="0.2">
      <c r="A59" s="164" t="s">
        <v>235</v>
      </c>
      <c r="B59" s="164" t="s">
        <v>234</v>
      </c>
      <c r="C59" s="165">
        <v>0</v>
      </c>
      <c r="D59" s="165">
        <v>0</v>
      </c>
      <c r="E59" s="165">
        <v>2073.94</v>
      </c>
      <c r="F59" s="165">
        <v>0</v>
      </c>
      <c r="G59" s="165">
        <v>2073.94</v>
      </c>
      <c r="H59" s="165">
        <v>0</v>
      </c>
      <c r="I59" s="165">
        <v>2073.94</v>
      </c>
      <c r="J59" s="165">
        <v>0</v>
      </c>
      <c r="K59" s="165">
        <v>2073.94</v>
      </c>
    </row>
    <row r="60" spans="1:11" x14ac:dyDescent="0.2">
      <c r="A60" s="164" t="s">
        <v>231</v>
      </c>
      <c r="B60" s="164" t="s">
        <v>230</v>
      </c>
      <c r="C60" s="165">
        <v>0</v>
      </c>
      <c r="D60" s="165">
        <v>0</v>
      </c>
      <c r="E60" s="165">
        <v>15750</v>
      </c>
      <c r="F60" s="165">
        <v>0</v>
      </c>
      <c r="G60" s="165">
        <v>15750</v>
      </c>
      <c r="H60" s="165">
        <v>0</v>
      </c>
      <c r="I60" s="165">
        <v>15750</v>
      </c>
      <c r="J60" s="165">
        <v>0</v>
      </c>
      <c r="K60" s="165">
        <v>15750</v>
      </c>
    </row>
    <row r="61" spans="1:11" x14ac:dyDescent="0.2">
      <c r="A61" s="164" t="s">
        <v>824</v>
      </c>
      <c r="B61" s="164" t="s">
        <v>825</v>
      </c>
      <c r="C61" s="165">
        <v>0</v>
      </c>
      <c r="D61" s="165">
        <v>0</v>
      </c>
      <c r="E61" s="165">
        <v>33468.75</v>
      </c>
      <c r="F61" s="165">
        <v>0</v>
      </c>
      <c r="G61" s="165">
        <v>33468.75</v>
      </c>
      <c r="H61" s="165">
        <v>0</v>
      </c>
      <c r="I61" s="165">
        <v>33468.75</v>
      </c>
      <c r="J61" s="165">
        <v>0</v>
      </c>
      <c r="K61" s="165">
        <v>33468.75</v>
      </c>
    </row>
    <row r="62" spans="1:11" x14ac:dyDescent="0.2">
      <c r="A62" s="143" t="s">
        <v>221</v>
      </c>
      <c r="B62" s="143" t="s">
        <v>220</v>
      </c>
      <c r="C62" s="144">
        <v>0</v>
      </c>
      <c r="D62" s="144">
        <v>0</v>
      </c>
      <c r="E62" s="144">
        <v>24545.25</v>
      </c>
      <c r="F62" s="144">
        <v>0</v>
      </c>
      <c r="G62" s="144">
        <v>24545.25</v>
      </c>
      <c r="H62" s="144">
        <v>0</v>
      </c>
      <c r="I62" s="144">
        <v>24545.25</v>
      </c>
      <c r="J62" s="144">
        <v>0</v>
      </c>
      <c r="K62" s="144">
        <v>24545.25</v>
      </c>
    </row>
    <row r="63" spans="1:11" x14ac:dyDescent="0.2">
      <c r="A63" s="164" t="s">
        <v>215</v>
      </c>
      <c r="B63" s="164" t="s">
        <v>214</v>
      </c>
      <c r="C63" s="165">
        <v>0</v>
      </c>
      <c r="D63" s="165">
        <v>0</v>
      </c>
      <c r="E63" s="165">
        <v>811.37</v>
      </c>
      <c r="F63" s="165">
        <v>0</v>
      </c>
      <c r="G63" s="165">
        <v>811.37</v>
      </c>
      <c r="H63" s="165">
        <v>0</v>
      </c>
      <c r="I63" s="165">
        <v>811.37</v>
      </c>
      <c r="J63" s="165">
        <v>0</v>
      </c>
      <c r="K63" s="165">
        <v>811.37</v>
      </c>
    </row>
    <row r="64" spans="1:11" x14ac:dyDescent="0.2">
      <c r="A64" s="164" t="s">
        <v>209</v>
      </c>
      <c r="B64" s="164" t="s">
        <v>208</v>
      </c>
      <c r="C64" s="165">
        <v>0</v>
      </c>
      <c r="D64" s="165">
        <v>0</v>
      </c>
      <c r="E64" s="165">
        <v>864</v>
      </c>
      <c r="F64" s="165">
        <v>0</v>
      </c>
      <c r="G64" s="165">
        <v>864</v>
      </c>
      <c r="H64" s="165">
        <v>0</v>
      </c>
      <c r="I64" s="165">
        <v>864</v>
      </c>
      <c r="J64" s="165">
        <v>0</v>
      </c>
      <c r="K64" s="165">
        <v>864</v>
      </c>
    </row>
    <row r="65" spans="1:11" x14ac:dyDescent="0.2">
      <c r="A65" s="164" t="s">
        <v>207</v>
      </c>
      <c r="B65" s="164" t="s">
        <v>206</v>
      </c>
      <c r="C65" s="165">
        <v>0</v>
      </c>
      <c r="D65" s="165">
        <v>0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</row>
    <row r="66" spans="1:11" x14ac:dyDescent="0.2">
      <c r="A66" s="164" t="s">
        <v>205</v>
      </c>
      <c r="B66" s="164" t="s">
        <v>204</v>
      </c>
      <c r="C66" s="165">
        <v>0</v>
      </c>
      <c r="D66" s="165">
        <v>0</v>
      </c>
      <c r="E66" s="165">
        <v>35091.56</v>
      </c>
      <c r="F66" s="165">
        <v>0</v>
      </c>
      <c r="G66" s="165">
        <v>35091.56</v>
      </c>
      <c r="H66" s="165">
        <v>0</v>
      </c>
      <c r="I66" s="165">
        <v>35091.56</v>
      </c>
      <c r="J66" s="165">
        <v>0</v>
      </c>
      <c r="K66" s="165">
        <v>35091.56</v>
      </c>
    </row>
    <row r="67" spans="1:11" x14ac:dyDescent="0.2">
      <c r="A67" s="164" t="s">
        <v>199</v>
      </c>
      <c r="B67" s="164" t="s">
        <v>198</v>
      </c>
      <c r="C67" s="165">
        <v>0</v>
      </c>
      <c r="D67" s="165">
        <v>0</v>
      </c>
      <c r="E67" s="165">
        <v>1161.56</v>
      </c>
      <c r="F67" s="165">
        <v>0</v>
      </c>
      <c r="G67" s="165">
        <v>1161.56</v>
      </c>
      <c r="H67" s="165">
        <v>0</v>
      </c>
      <c r="I67" s="165">
        <v>1161.56</v>
      </c>
      <c r="J67" s="165">
        <v>0</v>
      </c>
      <c r="K67" s="165">
        <v>1161.56</v>
      </c>
    </row>
    <row r="68" spans="1:11" x14ac:dyDescent="0.2">
      <c r="A68" s="143" t="s">
        <v>181</v>
      </c>
      <c r="B68" s="143" t="s">
        <v>180</v>
      </c>
      <c r="C68" s="144">
        <v>0</v>
      </c>
      <c r="D68" s="144">
        <v>0</v>
      </c>
      <c r="E68" s="144">
        <v>1063.1199999999999</v>
      </c>
      <c r="F68" s="144">
        <v>0</v>
      </c>
      <c r="G68" s="144">
        <v>1063.1199999999999</v>
      </c>
      <c r="H68" s="144">
        <v>0</v>
      </c>
      <c r="I68" s="144">
        <v>1063.1199999999999</v>
      </c>
      <c r="J68" s="144">
        <v>0</v>
      </c>
      <c r="K68" s="144">
        <v>1063.1199999999999</v>
      </c>
    </row>
    <row r="69" spans="1:11" x14ac:dyDescent="0.2">
      <c r="A69" s="162" t="s">
        <v>326</v>
      </c>
      <c r="B69" s="162" t="s">
        <v>325</v>
      </c>
      <c r="C69" s="163">
        <v>0</v>
      </c>
      <c r="D69" s="163">
        <v>0</v>
      </c>
      <c r="E69" s="163">
        <v>9173.76</v>
      </c>
      <c r="F69" s="163">
        <v>0</v>
      </c>
      <c r="G69" s="163">
        <v>9173.76</v>
      </c>
      <c r="H69" s="163">
        <v>0</v>
      </c>
      <c r="I69" s="163">
        <v>9173.76</v>
      </c>
      <c r="J69" s="163">
        <v>0</v>
      </c>
      <c r="K69" s="163">
        <v>9173.76</v>
      </c>
    </row>
    <row r="70" spans="1:11" x14ac:dyDescent="0.2">
      <c r="A70" s="162" t="s">
        <v>324</v>
      </c>
      <c r="B70" s="162" t="s">
        <v>323</v>
      </c>
      <c r="C70" s="163">
        <v>0</v>
      </c>
      <c r="D70" s="163">
        <v>0</v>
      </c>
      <c r="E70" s="163">
        <v>4827.34</v>
      </c>
      <c r="F70" s="163">
        <v>0</v>
      </c>
      <c r="G70" s="163">
        <v>4827.34</v>
      </c>
      <c r="H70" s="163">
        <v>0</v>
      </c>
      <c r="I70" s="163">
        <v>4827.34</v>
      </c>
      <c r="J70" s="163">
        <v>0</v>
      </c>
      <c r="K70" s="163">
        <v>4827.34</v>
      </c>
    </row>
    <row r="71" spans="1:11" x14ac:dyDescent="0.2">
      <c r="A71" s="162" t="s">
        <v>316</v>
      </c>
      <c r="B71" s="162" t="s">
        <v>826</v>
      </c>
      <c r="C71" s="163">
        <v>0</v>
      </c>
      <c r="D71" s="163">
        <v>0</v>
      </c>
      <c r="E71" s="163">
        <v>9188.11</v>
      </c>
      <c r="F71" s="163">
        <v>0</v>
      </c>
      <c r="G71" s="163">
        <v>9188.11</v>
      </c>
      <c r="H71" s="163">
        <v>0</v>
      </c>
      <c r="I71" s="163">
        <v>9188.11</v>
      </c>
      <c r="J71" s="163">
        <v>0</v>
      </c>
      <c r="K71" s="163">
        <v>9188.11</v>
      </c>
    </row>
    <row r="72" spans="1:11" x14ac:dyDescent="0.2">
      <c r="A72" s="143" t="s">
        <v>309</v>
      </c>
      <c r="B72" s="143" t="s">
        <v>827</v>
      </c>
      <c r="C72" s="144">
        <v>0</v>
      </c>
      <c r="D72" s="144">
        <v>0</v>
      </c>
      <c r="E72" s="144">
        <v>7532.48</v>
      </c>
      <c r="F72" s="144">
        <v>0</v>
      </c>
      <c r="G72" s="144">
        <v>7532.48</v>
      </c>
      <c r="H72" s="144">
        <v>0</v>
      </c>
      <c r="I72" s="144">
        <v>7532.48</v>
      </c>
      <c r="J72" s="144">
        <v>0</v>
      </c>
      <c r="K72" s="144">
        <v>7532.48</v>
      </c>
    </row>
    <row r="73" spans="1:11" x14ac:dyDescent="0.2">
      <c r="A73" s="143" t="s">
        <v>303</v>
      </c>
      <c r="B73" s="143" t="s">
        <v>302</v>
      </c>
      <c r="C73" s="144">
        <v>0</v>
      </c>
      <c r="D73" s="144">
        <v>0</v>
      </c>
      <c r="E73" s="144">
        <v>8533.7099999999991</v>
      </c>
      <c r="F73" s="144">
        <v>0</v>
      </c>
      <c r="G73" s="144">
        <v>8533.7099999999991</v>
      </c>
      <c r="H73" s="144">
        <v>0</v>
      </c>
      <c r="I73" s="144">
        <v>8533.7099999999991</v>
      </c>
      <c r="J73" s="144">
        <v>0</v>
      </c>
      <c r="K73" s="144">
        <v>8533.7099999999991</v>
      </c>
    </row>
    <row r="74" spans="1:11" x14ac:dyDescent="0.2">
      <c r="A74" s="143" t="s">
        <v>299</v>
      </c>
      <c r="B74" s="143" t="s">
        <v>298</v>
      </c>
      <c r="C74" s="144">
        <v>0</v>
      </c>
      <c r="D74" s="144">
        <v>0</v>
      </c>
      <c r="E74" s="144">
        <v>7426.33</v>
      </c>
      <c r="F74" s="144">
        <v>0</v>
      </c>
      <c r="G74" s="144">
        <v>7426.33</v>
      </c>
      <c r="H74" s="144">
        <v>0</v>
      </c>
      <c r="I74" s="144">
        <v>7426.33</v>
      </c>
      <c r="J74" s="144">
        <v>0</v>
      </c>
      <c r="K74" s="144">
        <v>7426.33</v>
      </c>
    </row>
    <row r="75" spans="1:11" x14ac:dyDescent="0.2">
      <c r="A75" s="164" t="s">
        <v>297</v>
      </c>
      <c r="B75" s="164" t="s">
        <v>296</v>
      </c>
      <c r="C75" s="165">
        <v>0</v>
      </c>
      <c r="D75" s="165">
        <v>0</v>
      </c>
      <c r="E75" s="165">
        <v>2300.5</v>
      </c>
      <c r="F75" s="165">
        <v>0</v>
      </c>
      <c r="G75" s="165">
        <v>2300.5</v>
      </c>
      <c r="H75" s="165">
        <v>0</v>
      </c>
      <c r="I75" s="165">
        <v>2300.5</v>
      </c>
      <c r="J75" s="165">
        <v>0</v>
      </c>
      <c r="K75" s="165">
        <v>2300.5</v>
      </c>
    </row>
    <row r="76" spans="1:11" x14ac:dyDescent="0.2">
      <c r="A76" s="143" t="s">
        <v>192</v>
      </c>
      <c r="B76" s="143" t="s">
        <v>191</v>
      </c>
      <c r="C76" s="144">
        <v>0</v>
      </c>
      <c r="D76" s="144">
        <v>0</v>
      </c>
      <c r="E76" s="144">
        <v>3361.5</v>
      </c>
      <c r="F76" s="144">
        <v>0</v>
      </c>
      <c r="G76" s="144">
        <v>3361.5</v>
      </c>
      <c r="H76" s="144">
        <v>0</v>
      </c>
      <c r="I76" s="144">
        <v>3361.5</v>
      </c>
      <c r="J76" s="144">
        <v>0</v>
      </c>
      <c r="K76" s="144">
        <v>3361.5</v>
      </c>
    </row>
    <row r="77" spans="1:11" x14ac:dyDescent="0.2">
      <c r="A77" s="164" t="s">
        <v>190</v>
      </c>
      <c r="B77" s="164" t="s">
        <v>189</v>
      </c>
      <c r="C77" s="165">
        <v>0</v>
      </c>
      <c r="D77" s="165">
        <v>0</v>
      </c>
      <c r="E77" s="165">
        <v>321.3</v>
      </c>
      <c r="F77" s="165">
        <v>0</v>
      </c>
      <c r="G77" s="165">
        <v>321.3</v>
      </c>
      <c r="H77" s="165">
        <v>0</v>
      </c>
      <c r="I77" s="165">
        <v>321.3</v>
      </c>
      <c r="J77" s="165">
        <v>0</v>
      </c>
      <c r="K77" s="165">
        <v>321.3</v>
      </c>
    </row>
    <row r="78" spans="1:11" x14ac:dyDescent="0.2">
      <c r="A78" s="164" t="s">
        <v>188</v>
      </c>
      <c r="B78" s="164" t="s">
        <v>187</v>
      </c>
      <c r="C78" s="165">
        <v>0</v>
      </c>
      <c r="D78" s="165">
        <v>0</v>
      </c>
      <c r="E78" s="165">
        <v>12078.02</v>
      </c>
      <c r="F78" s="165">
        <v>0</v>
      </c>
      <c r="G78" s="165">
        <v>12078.02</v>
      </c>
      <c r="H78" s="165">
        <v>0</v>
      </c>
      <c r="I78" s="165">
        <v>12078.02</v>
      </c>
      <c r="J78" s="165">
        <v>0</v>
      </c>
      <c r="K78" s="165">
        <v>12078.02</v>
      </c>
    </row>
    <row r="79" spans="1:11" x14ac:dyDescent="0.2">
      <c r="A79" s="168" t="s">
        <v>184</v>
      </c>
      <c r="B79" s="168" t="s">
        <v>828</v>
      </c>
      <c r="C79" s="169">
        <v>0</v>
      </c>
      <c r="D79" s="169">
        <v>0</v>
      </c>
      <c r="E79" s="169">
        <v>63</v>
      </c>
      <c r="F79" s="169">
        <v>0</v>
      </c>
      <c r="G79" s="169">
        <v>63</v>
      </c>
      <c r="H79" s="169">
        <v>0</v>
      </c>
      <c r="I79" s="169">
        <v>63</v>
      </c>
      <c r="J79" s="169">
        <v>0</v>
      </c>
      <c r="K79" s="169">
        <v>63</v>
      </c>
    </row>
    <row r="80" spans="1:11" x14ac:dyDescent="0.2">
      <c r="A80" s="143" t="s">
        <v>177</v>
      </c>
      <c r="B80" s="143" t="s">
        <v>176</v>
      </c>
      <c r="C80" s="144">
        <v>0</v>
      </c>
      <c r="D80" s="144">
        <v>0</v>
      </c>
      <c r="E80" s="144">
        <v>1444.53</v>
      </c>
      <c r="F80" s="144">
        <v>0</v>
      </c>
      <c r="G80" s="144">
        <v>1444.53</v>
      </c>
      <c r="H80" s="144">
        <v>0</v>
      </c>
      <c r="I80" s="144">
        <v>1444.53</v>
      </c>
      <c r="J80" s="144">
        <v>0</v>
      </c>
      <c r="K80" s="144">
        <v>1444.53</v>
      </c>
    </row>
    <row r="81" spans="1:11" x14ac:dyDescent="0.2">
      <c r="A81" s="143" t="s">
        <v>175</v>
      </c>
      <c r="B81" s="143" t="s">
        <v>174</v>
      </c>
      <c r="C81" s="144">
        <v>0</v>
      </c>
      <c r="D81" s="144">
        <v>0</v>
      </c>
      <c r="E81" s="144">
        <v>3747.51</v>
      </c>
      <c r="F81" s="144">
        <v>0</v>
      </c>
      <c r="G81" s="144">
        <v>3747.51</v>
      </c>
      <c r="H81" s="144">
        <v>0</v>
      </c>
      <c r="I81" s="144">
        <v>3747.51</v>
      </c>
      <c r="J81" s="144">
        <v>0</v>
      </c>
      <c r="K81" s="144">
        <v>3747.51</v>
      </c>
    </row>
    <row r="82" spans="1:11" x14ac:dyDescent="0.2">
      <c r="A82" s="143" t="s">
        <v>173</v>
      </c>
      <c r="B82" s="143" t="s">
        <v>172</v>
      </c>
      <c r="C82" s="144">
        <v>0</v>
      </c>
      <c r="D82" s="144">
        <v>0</v>
      </c>
      <c r="E82" s="144">
        <v>318.87</v>
      </c>
      <c r="F82" s="144">
        <v>0</v>
      </c>
      <c r="G82" s="144">
        <v>318.87</v>
      </c>
      <c r="H82" s="144">
        <v>0</v>
      </c>
      <c r="I82" s="144">
        <v>318.87</v>
      </c>
      <c r="J82" s="144">
        <v>0</v>
      </c>
      <c r="K82" s="144">
        <v>318.87</v>
      </c>
    </row>
    <row r="83" spans="1:11" x14ac:dyDescent="0.2">
      <c r="A83" s="143" t="s">
        <v>169</v>
      </c>
      <c r="B83" s="143" t="s">
        <v>168</v>
      </c>
      <c r="C83" s="144">
        <v>0</v>
      </c>
      <c r="D83" s="144">
        <v>0</v>
      </c>
      <c r="E83" s="144">
        <v>264.38</v>
      </c>
      <c r="F83" s="144">
        <v>0</v>
      </c>
      <c r="G83" s="144">
        <v>264.38</v>
      </c>
      <c r="H83" s="144">
        <v>0</v>
      </c>
      <c r="I83" s="144">
        <v>264.38</v>
      </c>
      <c r="J83" s="144">
        <v>0</v>
      </c>
      <c r="K83" s="144">
        <v>264.38</v>
      </c>
    </row>
    <row r="84" spans="1:11" x14ac:dyDescent="0.2">
      <c r="A84" s="164" t="s">
        <v>165</v>
      </c>
      <c r="B84" s="164" t="s">
        <v>164</v>
      </c>
      <c r="C84" s="165">
        <v>0</v>
      </c>
      <c r="D84" s="165">
        <v>0</v>
      </c>
      <c r="E84" s="165">
        <v>35.42</v>
      </c>
      <c r="F84" s="165">
        <v>0</v>
      </c>
      <c r="G84" s="165">
        <v>35.42</v>
      </c>
      <c r="H84" s="165">
        <v>0</v>
      </c>
      <c r="I84" s="165">
        <v>35.42</v>
      </c>
      <c r="J84" s="165">
        <v>0</v>
      </c>
      <c r="K84" s="165">
        <v>35.42</v>
      </c>
    </row>
    <row r="85" spans="1:11" x14ac:dyDescent="0.2">
      <c r="A85" s="143" t="s">
        <v>163</v>
      </c>
      <c r="B85" s="143" t="s">
        <v>162</v>
      </c>
      <c r="C85" s="144">
        <v>0</v>
      </c>
      <c r="D85" s="144">
        <v>0</v>
      </c>
      <c r="E85" s="144">
        <v>9.5500000000000007</v>
      </c>
      <c r="F85" s="144">
        <v>0</v>
      </c>
      <c r="G85" s="144">
        <v>9.5500000000000007</v>
      </c>
      <c r="H85" s="144">
        <v>0</v>
      </c>
      <c r="I85" s="144">
        <v>9.5500000000000007</v>
      </c>
      <c r="J85" s="144">
        <v>0</v>
      </c>
      <c r="K85" s="144">
        <v>9.5500000000000007</v>
      </c>
    </row>
    <row r="86" spans="1:11" x14ac:dyDescent="0.2">
      <c r="A86" s="150" t="s">
        <v>148</v>
      </c>
      <c r="B86" s="150" t="s">
        <v>147</v>
      </c>
      <c r="C86" s="151">
        <v>0</v>
      </c>
      <c r="D86" s="151">
        <v>0</v>
      </c>
      <c r="E86" s="151">
        <v>826.55</v>
      </c>
      <c r="F86" s="151">
        <v>0</v>
      </c>
      <c r="G86" s="151">
        <v>826.55</v>
      </c>
      <c r="H86" s="151">
        <v>0</v>
      </c>
      <c r="I86" s="151">
        <v>826.55</v>
      </c>
      <c r="J86" s="151">
        <v>0</v>
      </c>
      <c r="K86" s="151">
        <v>826.55</v>
      </c>
    </row>
    <row r="87" spans="1:11" x14ac:dyDescent="0.2">
      <c r="A87" s="168" t="s">
        <v>144</v>
      </c>
      <c r="B87" s="168" t="s">
        <v>143</v>
      </c>
      <c r="C87" s="169">
        <v>0</v>
      </c>
      <c r="D87" s="169">
        <v>0</v>
      </c>
      <c r="E87" s="169">
        <v>270.25</v>
      </c>
      <c r="F87" s="169">
        <v>0</v>
      </c>
      <c r="G87" s="169">
        <v>270.25</v>
      </c>
      <c r="H87" s="169">
        <v>0</v>
      </c>
      <c r="I87" s="169">
        <v>270.25</v>
      </c>
      <c r="J87" s="169">
        <v>0</v>
      </c>
      <c r="K87" s="169">
        <v>270.25</v>
      </c>
    </row>
    <row r="88" spans="1:11" x14ac:dyDescent="0.2">
      <c r="A88" s="150" t="s">
        <v>136</v>
      </c>
      <c r="B88" s="150" t="s">
        <v>830</v>
      </c>
      <c r="C88" s="151">
        <v>0</v>
      </c>
      <c r="D88" s="151">
        <v>0</v>
      </c>
      <c r="E88" s="151">
        <v>63335.9</v>
      </c>
      <c r="F88" s="151">
        <v>0</v>
      </c>
      <c r="G88" s="151">
        <v>63335.9</v>
      </c>
      <c r="H88" s="151">
        <v>0</v>
      </c>
      <c r="I88" s="151">
        <v>63335.9</v>
      </c>
      <c r="J88" s="151">
        <v>0</v>
      </c>
      <c r="K88" s="151">
        <v>63335.9</v>
      </c>
    </row>
    <row r="89" spans="1:11" ht="14.25" x14ac:dyDescent="0.2">
      <c r="A89" s="567" t="s">
        <v>846</v>
      </c>
      <c r="B89" s="567"/>
      <c r="C89" s="121">
        <v>0</v>
      </c>
      <c r="D89" s="121">
        <v>0</v>
      </c>
      <c r="E89" s="121">
        <v>1902031.97</v>
      </c>
      <c r="F89" s="121">
        <v>0</v>
      </c>
      <c r="G89" s="121">
        <v>1902031.97</v>
      </c>
      <c r="H89" s="121">
        <v>0</v>
      </c>
      <c r="I89" s="121">
        <v>1902031.97</v>
      </c>
      <c r="J89" s="121">
        <v>0</v>
      </c>
      <c r="K89" s="121">
        <v>1902031.97</v>
      </c>
    </row>
    <row r="90" spans="1:11" x14ac:dyDescent="0.2">
      <c r="A90" s="563"/>
      <c r="B90" s="563"/>
      <c r="C90" s="563"/>
      <c r="D90" s="563"/>
      <c r="E90" s="563"/>
      <c r="F90" s="563"/>
      <c r="G90" s="563"/>
      <c r="H90" s="563"/>
      <c r="I90" s="563"/>
      <c r="J90" s="563"/>
      <c r="K90" s="563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89:B89"/>
    <mergeCell ref="A90:K90"/>
    <mergeCell ref="A15:B15"/>
    <mergeCell ref="A16:K16"/>
    <mergeCell ref="A17:K17"/>
    <mergeCell ref="C18:D18"/>
    <mergeCell ref="E18:F18"/>
    <mergeCell ref="G18:H18"/>
    <mergeCell ref="I18:J18"/>
  </mergeCells>
  <pageMargins left="0.27559055118110237" right="0.27559055118110237" top="1.3385826771653544" bottom="0.6692913385826772" header="0.55118110236220474" footer="0.55118110236220474"/>
  <pageSetup paperSize="9" scale="70" orientation="landscape" useFirstPageNumber="1" r:id="rId1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showGridLines="0" topLeftCell="A222" zoomScaleNormal="100" workbookViewId="0">
      <selection activeCell="A238" sqref="A238:XFD238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6" width="13.140625" style="115" hidden="1" customWidth="1"/>
    <col min="7" max="7" width="15.85546875" style="115" hidden="1" customWidth="1"/>
    <col min="8" max="8" width="13.140625" style="115" hidden="1" customWidth="1"/>
    <col min="9" max="10" width="13.140625" style="115" customWidth="1"/>
    <col min="11" max="11" width="13.7109375" style="115" bestFit="1" customWidth="1"/>
    <col min="12" max="12" width="11.5703125" style="115"/>
    <col min="13" max="13" width="14.42578125" style="115" bestFit="1" customWidth="1"/>
    <col min="14" max="256" width="11.5703125" style="115"/>
    <col min="257" max="257" width="13.140625" style="115" customWidth="1"/>
    <col min="258" max="258" width="54.7109375" style="115" bestFit="1" customWidth="1"/>
    <col min="259" max="262" width="13.140625" style="115" customWidth="1"/>
    <col min="263" max="263" width="15.85546875" style="115" bestFit="1" customWidth="1"/>
    <col min="264" max="266" width="13.140625" style="115" customWidth="1"/>
    <col min="267" max="267" width="13.7109375" style="115" bestFit="1" customWidth="1"/>
    <col min="268" max="268" width="11.5703125" style="115"/>
    <col min="269" max="269" width="14.42578125" style="115" bestFit="1" customWidth="1"/>
    <col min="270" max="512" width="11.5703125" style="115"/>
    <col min="513" max="513" width="13.140625" style="115" customWidth="1"/>
    <col min="514" max="514" width="54.7109375" style="115" bestFit="1" customWidth="1"/>
    <col min="515" max="518" width="13.140625" style="115" customWidth="1"/>
    <col min="519" max="519" width="15.85546875" style="115" bestFit="1" customWidth="1"/>
    <col min="520" max="522" width="13.140625" style="115" customWidth="1"/>
    <col min="523" max="523" width="13.7109375" style="115" bestFit="1" customWidth="1"/>
    <col min="524" max="524" width="11.5703125" style="115"/>
    <col min="525" max="525" width="14.42578125" style="115" bestFit="1" customWidth="1"/>
    <col min="526" max="768" width="11.5703125" style="115"/>
    <col min="769" max="769" width="13.140625" style="115" customWidth="1"/>
    <col min="770" max="770" width="54.7109375" style="115" bestFit="1" customWidth="1"/>
    <col min="771" max="774" width="13.140625" style="115" customWidth="1"/>
    <col min="775" max="775" width="15.85546875" style="115" bestFit="1" customWidth="1"/>
    <col min="776" max="778" width="13.140625" style="115" customWidth="1"/>
    <col min="779" max="779" width="13.7109375" style="115" bestFit="1" customWidth="1"/>
    <col min="780" max="780" width="11.5703125" style="115"/>
    <col min="781" max="781" width="14.42578125" style="115" bestFit="1" customWidth="1"/>
    <col min="782" max="1024" width="11.5703125" style="115"/>
    <col min="1025" max="1025" width="13.140625" style="115" customWidth="1"/>
    <col min="1026" max="1026" width="54.7109375" style="115" bestFit="1" customWidth="1"/>
    <col min="1027" max="1030" width="13.140625" style="115" customWidth="1"/>
    <col min="1031" max="1031" width="15.85546875" style="115" bestFit="1" customWidth="1"/>
    <col min="1032" max="1034" width="13.140625" style="115" customWidth="1"/>
    <col min="1035" max="1035" width="13.7109375" style="115" bestFit="1" customWidth="1"/>
    <col min="1036" max="1036" width="11.5703125" style="115"/>
    <col min="1037" max="1037" width="14.42578125" style="115" bestFit="1" customWidth="1"/>
    <col min="1038" max="1280" width="11.5703125" style="115"/>
    <col min="1281" max="1281" width="13.140625" style="115" customWidth="1"/>
    <col min="1282" max="1282" width="54.7109375" style="115" bestFit="1" customWidth="1"/>
    <col min="1283" max="1286" width="13.140625" style="115" customWidth="1"/>
    <col min="1287" max="1287" width="15.85546875" style="115" bestFit="1" customWidth="1"/>
    <col min="1288" max="1290" width="13.140625" style="115" customWidth="1"/>
    <col min="1291" max="1291" width="13.7109375" style="115" bestFit="1" customWidth="1"/>
    <col min="1292" max="1292" width="11.5703125" style="115"/>
    <col min="1293" max="1293" width="14.42578125" style="115" bestFit="1" customWidth="1"/>
    <col min="1294" max="1536" width="11.5703125" style="115"/>
    <col min="1537" max="1537" width="13.140625" style="115" customWidth="1"/>
    <col min="1538" max="1538" width="54.7109375" style="115" bestFit="1" customWidth="1"/>
    <col min="1539" max="1542" width="13.140625" style="115" customWidth="1"/>
    <col min="1543" max="1543" width="15.85546875" style="115" bestFit="1" customWidth="1"/>
    <col min="1544" max="1546" width="13.140625" style="115" customWidth="1"/>
    <col min="1547" max="1547" width="13.7109375" style="115" bestFit="1" customWidth="1"/>
    <col min="1548" max="1548" width="11.5703125" style="115"/>
    <col min="1549" max="1549" width="14.42578125" style="115" bestFit="1" customWidth="1"/>
    <col min="1550" max="1792" width="11.5703125" style="115"/>
    <col min="1793" max="1793" width="13.140625" style="115" customWidth="1"/>
    <col min="1794" max="1794" width="54.7109375" style="115" bestFit="1" customWidth="1"/>
    <col min="1795" max="1798" width="13.140625" style="115" customWidth="1"/>
    <col min="1799" max="1799" width="15.85546875" style="115" bestFit="1" customWidth="1"/>
    <col min="1800" max="1802" width="13.140625" style="115" customWidth="1"/>
    <col min="1803" max="1803" width="13.7109375" style="115" bestFit="1" customWidth="1"/>
    <col min="1804" max="1804" width="11.5703125" style="115"/>
    <col min="1805" max="1805" width="14.42578125" style="115" bestFit="1" customWidth="1"/>
    <col min="1806" max="2048" width="11.5703125" style="115"/>
    <col min="2049" max="2049" width="13.140625" style="115" customWidth="1"/>
    <col min="2050" max="2050" width="54.7109375" style="115" bestFit="1" customWidth="1"/>
    <col min="2051" max="2054" width="13.140625" style="115" customWidth="1"/>
    <col min="2055" max="2055" width="15.85546875" style="115" bestFit="1" customWidth="1"/>
    <col min="2056" max="2058" width="13.140625" style="115" customWidth="1"/>
    <col min="2059" max="2059" width="13.7109375" style="115" bestFit="1" customWidth="1"/>
    <col min="2060" max="2060" width="11.5703125" style="115"/>
    <col min="2061" max="2061" width="14.42578125" style="115" bestFit="1" customWidth="1"/>
    <col min="2062" max="2304" width="11.5703125" style="115"/>
    <col min="2305" max="2305" width="13.140625" style="115" customWidth="1"/>
    <col min="2306" max="2306" width="54.7109375" style="115" bestFit="1" customWidth="1"/>
    <col min="2307" max="2310" width="13.140625" style="115" customWidth="1"/>
    <col min="2311" max="2311" width="15.85546875" style="115" bestFit="1" customWidth="1"/>
    <col min="2312" max="2314" width="13.140625" style="115" customWidth="1"/>
    <col min="2315" max="2315" width="13.7109375" style="115" bestFit="1" customWidth="1"/>
    <col min="2316" max="2316" width="11.5703125" style="115"/>
    <col min="2317" max="2317" width="14.42578125" style="115" bestFit="1" customWidth="1"/>
    <col min="2318" max="2560" width="11.5703125" style="115"/>
    <col min="2561" max="2561" width="13.140625" style="115" customWidth="1"/>
    <col min="2562" max="2562" width="54.7109375" style="115" bestFit="1" customWidth="1"/>
    <col min="2563" max="2566" width="13.140625" style="115" customWidth="1"/>
    <col min="2567" max="2567" width="15.85546875" style="115" bestFit="1" customWidth="1"/>
    <col min="2568" max="2570" width="13.140625" style="115" customWidth="1"/>
    <col min="2571" max="2571" width="13.7109375" style="115" bestFit="1" customWidth="1"/>
    <col min="2572" max="2572" width="11.5703125" style="115"/>
    <col min="2573" max="2573" width="14.42578125" style="115" bestFit="1" customWidth="1"/>
    <col min="2574" max="2816" width="11.5703125" style="115"/>
    <col min="2817" max="2817" width="13.140625" style="115" customWidth="1"/>
    <col min="2818" max="2818" width="54.7109375" style="115" bestFit="1" customWidth="1"/>
    <col min="2819" max="2822" width="13.140625" style="115" customWidth="1"/>
    <col min="2823" max="2823" width="15.85546875" style="115" bestFit="1" customWidth="1"/>
    <col min="2824" max="2826" width="13.140625" style="115" customWidth="1"/>
    <col min="2827" max="2827" width="13.7109375" style="115" bestFit="1" customWidth="1"/>
    <col min="2828" max="2828" width="11.5703125" style="115"/>
    <col min="2829" max="2829" width="14.42578125" style="115" bestFit="1" customWidth="1"/>
    <col min="2830" max="3072" width="11.5703125" style="115"/>
    <col min="3073" max="3073" width="13.140625" style="115" customWidth="1"/>
    <col min="3074" max="3074" width="54.7109375" style="115" bestFit="1" customWidth="1"/>
    <col min="3075" max="3078" width="13.140625" style="115" customWidth="1"/>
    <col min="3079" max="3079" width="15.85546875" style="115" bestFit="1" customWidth="1"/>
    <col min="3080" max="3082" width="13.140625" style="115" customWidth="1"/>
    <col min="3083" max="3083" width="13.7109375" style="115" bestFit="1" customWidth="1"/>
    <col min="3084" max="3084" width="11.5703125" style="115"/>
    <col min="3085" max="3085" width="14.42578125" style="115" bestFit="1" customWidth="1"/>
    <col min="3086" max="3328" width="11.5703125" style="115"/>
    <col min="3329" max="3329" width="13.140625" style="115" customWidth="1"/>
    <col min="3330" max="3330" width="54.7109375" style="115" bestFit="1" customWidth="1"/>
    <col min="3331" max="3334" width="13.140625" style="115" customWidth="1"/>
    <col min="3335" max="3335" width="15.85546875" style="115" bestFit="1" customWidth="1"/>
    <col min="3336" max="3338" width="13.140625" style="115" customWidth="1"/>
    <col min="3339" max="3339" width="13.7109375" style="115" bestFit="1" customWidth="1"/>
    <col min="3340" max="3340" width="11.5703125" style="115"/>
    <col min="3341" max="3341" width="14.42578125" style="115" bestFit="1" customWidth="1"/>
    <col min="3342" max="3584" width="11.5703125" style="115"/>
    <col min="3585" max="3585" width="13.140625" style="115" customWidth="1"/>
    <col min="3586" max="3586" width="54.7109375" style="115" bestFit="1" customWidth="1"/>
    <col min="3587" max="3590" width="13.140625" style="115" customWidth="1"/>
    <col min="3591" max="3591" width="15.85546875" style="115" bestFit="1" customWidth="1"/>
    <col min="3592" max="3594" width="13.140625" style="115" customWidth="1"/>
    <col min="3595" max="3595" width="13.7109375" style="115" bestFit="1" customWidth="1"/>
    <col min="3596" max="3596" width="11.5703125" style="115"/>
    <col min="3597" max="3597" width="14.42578125" style="115" bestFit="1" customWidth="1"/>
    <col min="3598" max="3840" width="11.5703125" style="115"/>
    <col min="3841" max="3841" width="13.140625" style="115" customWidth="1"/>
    <col min="3842" max="3842" width="54.7109375" style="115" bestFit="1" customWidth="1"/>
    <col min="3843" max="3846" width="13.140625" style="115" customWidth="1"/>
    <col min="3847" max="3847" width="15.85546875" style="115" bestFit="1" customWidth="1"/>
    <col min="3848" max="3850" width="13.140625" style="115" customWidth="1"/>
    <col min="3851" max="3851" width="13.7109375" style="115" bestFit="1" customWidth="1"/>
    <col min="3852" max="3852" width="11.5703125" style="115"/>
    <col min="3853" max="3853" width="14.42578125" style="115" bestFit="1" customWidth="1"/>
    <col min="3854" max="4096" width="11.5703125" style="115"/>
    <col min="4097" max="4097" width="13.140625" style="115" customWidth="1"/>
    <col min="4098" max="4098" width="54.7109375" style="115" bestFit="1" customWidth="1"/>
    <col min="4099" max="4102" width="13.140625" style="115" customWidth="1"/>
    <col min="4103" max="4103" width="15.85546875" style="115" bestFit="1" customWidth="1"/>
    <col min="4104" max="4106" width="13.140625" style="115" customWidth="1"/>
    <col min="4107" max="4107" width="13.7109375" style="115" bestFit="1" customWidth="1"/>
    <col min="4108" max="4108" width="11.5703125" style="115"/>
    <col min="4109" max="4109" width="14.42578125" style="115" bestFit="1" customWidth="1"/>
    <col min="4110" max="4352" width="11.5703125" style="115"/>
    <col min="4353" max="4353" width="13.140625" style="115" customWidth="1"/>
    <col min="4354" max="4354" width="54.7109375" style="115" bestFit="1" customWidth="1"/>
    <col min="4355" max="4358" width="13.140625" style="115" customWidth="1"/>
    <col min="4359" max="4359" width="15.85546875" style="115" bestFit="1" customWidth="1"/>
    <col min="4360" max="4362" width="13.140625" style="115" customWidth="1"/>
    <col min="4363" max="4363" width="13.7109375" style="115" bestFit="1" customWidth="1"/>
    <col min="4364" max="4364" width="11.5703125" style="115"/>
    <col min="4365" max="4365" width="14.42578125" style="115" bestFit="1" customWidth="1"/>
    <col min="4366" max="4608" width="11.5703125" style="115"/>
    <col min="4609" max="4609" width="13.140625" style="115" customWidth="1"/>
    <col min="4610" max="4610" width="54.7109375" style="115" bestFit="1" customWidth="1"/>
    <col min="4611" max="4614" width="13.140625" style="115" customWidth="1"/>
    <col min="4615" max="4615" width="15.85546875" style="115" bestFit="1" customWidth="1"/>
    <col min="4616" max="4618" width="13.140625" style="115" customWidth="1"/>
    <col min="4619" max="4619" width="13.7109375" style="115" bestFit="1" customWidth="1"/>
    <col min="4620" max="4620" width="11.5703125" style="115"/>
    <col min="4621" max="4621" width="14.42578125" style="115" bestFit="1" customWidth="1"/>
    <col min="4622" max="4864" width="11.5703125" style="115"/>
    <col min="4865" max="4865" width="13.140625" style="115" customWidth="1"/>
    <col min="4866" max="4866" width="54.7109375" style="115" bestFit="1" customWidth="1"/>
    <col min="4867" max="4870" width="13.140625" style="115" customWidth="1"/>
    <col min="4871" max="4871" width="15.85546875" style="115" bestFit="1" customWidth="1"/>
    <col min="4872" max="4874" width="13.140625" style="115" customWidth="1"/>
    <col min="4875" max="4875" width="13.7109375" style="115" bestFit="1" customWidth="1"/>
    <col min="4876" max="4876" width="11.5703125" style="115"/>
    <col min="4877" max="4877" width="14.42578125" style="115" bestFit="1" customWidth="1"/>
    <col min="4878" max="5120" width="11.5703125" style="115"/>
    <col min="5121" max="5121" width="13.140625" style="115" customWidth="1"/>
    <col min="5122" max="5122" width="54.7109375" style="115" bestFit="1" customWidth="1"/>
    <col min="5123" max="5126" width="13.140625" style="115" customWidth="1"/>
    <col min="5127" max="5127" width="15.85546875" style="115" bestFit="1" customWidth="1"/>
    <col min="5128" max="5130" width="13.140625" style="115" customWidth="1"/>
    <col min="5131" max="5131" width="13.7109375" style="115" bestFit="1" customWidth="1"/>
    <col min="5132" max="5132" width="11.5703125" style="115"/>
    <col min="5133" max="5133" width="14.42578125" style="115" bestFit="1" customWidth="1"/>
    <col min="5134" max="5376" width="11.5703125" style="115"/>
    <col min="5377" max="5377" width="13.140625" style="115" customWidth="1"/>
    <col min="5378" max="5378" width="54.7109375" style="115" bestFit="1" customWidth="1"/>
    <col min="5379" max="5382" width="13.140625" style="115" customWidth="1"/>
    <col min="5383" max="5383" width="15.85546875" style="115" bestFit="1" customWidth="1"/>
    <col min="5384" max="5386" width="13.140625" style="115" customWidth="1"/>
    <col min="5387" max="5387" width="13.7109375" style="115" bestFit="1" customWidth="1"/>
    <col min="5388" max="5388" width="11.5703125" style="115"/>
    <col min="5389" max="5389" width="14.42578125" style="115" bestFit="1" customWidth="1"/>
    <col min="5390" max="5632" width="11.5703125" style="115"/>
    <col min="5633" max="5633" width="13.140625" style="115" customWidth="1"/>
    <col min="5634" max="5634" width="54.7109375" style="115" bestFit="1" customWidth="1"/>
    <col min="5635" max="5638" width="13.140625" style="115" customWidth="1"/>
    <col min="5639" max="5639" width="15.85546875" style="115" bestFit="1" customWidth="1"/>
    <col min="5640" max="5642" width="13.140625" style="115" customWidth="1"/>
    <col min="5643" max="5643" width="13.7109375" style="115" bestFit="1" customWidth="1"/>
    <col min="5644" max="5644" width="11.5703125" style="115"/>
    <col min="5645" max="5645" width="14.42578125" style="115" bestFit="1" customWidth="1"/>
    <col min="5646" max="5888" width="11.5703125" style="115"/>
    <col min="5889" max="5889" width="13.140625" style="115" customWidth="1"/>
    <col min="5890" max="5890" width="54.7109375" style="115" bestFit="1" customWidth="1"/>
    <col min="5891" max="5894" width="13.140625" style="115" customWidth="1"/>
    <col min="5895" max="5895" width="15.85546875" style="115" bestFit="1" customWidth="1"/>
    <col min="5896" max="5898" width="13.140625" style="115" customWidth="1"/>
    <col min="5899" max="5899" width="13.7109375" style="115" bestFit="1" customWidth="1"/>
    <col min="5900" max="5900" width="11.5703125" style="115"/>
    <col min="5901" max="5901" width="14.42578125" style="115" bestFit="1" customWidth="1"/>
    <col min="5902" max="6144" width="11.5703125" style="115"/>
    <col min="6145" max="6145" width="13.140625" style="115" customWidth="1"/>
    <col min="6146" max="6146" width="54.7109375" style="115" bestFit="1" customWidth="1"/>
    <col min="6147" max="6150" width="13.140625" style="115" customWidth="1"/>
    <col min="6151" max="6151" width="15.85546875" style="115" bestFit="1" customWidth="1"/>
    <col min="6152" max="6154" width="13.140625" style="115" customWidth="1"/>
    <col min="6155" max="6155" width="13.7109375" style="115" bestFit="1" customWidth="1"/>
    <col min="6156" max="6156" width="11.5703125" style="115"/>
    <col min="6157" max="6157" width="14.42578125" style="115" bestFit="1" customWidth="1"/>
    <col min="6158" max="6400" width="11.5703125" style="115"/>
    <col min="6401" max="6401" width="13.140625" style="115" customWidth="1"/>
    <col min="6402" max="6402" width="54.7109375" style="115" bestFit="1" customWidth="1"/>
    <col min="6403" max="6406" width="13.140625" style="115" customWidth="1"/>
    <col min="6407" max="6407" width="15.85546875" style="115" bestFit="1" customWidth="1"/>
    <col min="6408" max="6410" width="13.140625" style="115" customWidth="1"/>
    <col min="6411" max="6411" width="13.7109375" style="115" bestFit="1" customWidth="1"/>
    <col min="6412" max="6412" width="11.5703125" style="115"/>
    <col min="6413" max="6413" width="14.42578125" style="115" bestFit="1" customWidth="1"/>
    <col min="6414" max="6656" width="11.5703125" style="115"/>
    <col min="6657" max="6657" width="13.140625" style="115" customWidth="1"/>
    <col min="6658" max="6658" width="54.7109375" style="115" bestFit="1" customWidth="1"/>
    <col min="6659" max="6662" width="13.140625" style="115" customWidth="1"/>
    <col min="6663" max="6663" width="15.85546875" style="115" bestFit="1" customWidth="1"/>
    <col min="6664" max="6666" width="13.140625" style="115" customWidth="1"/>
    <col min="6667" max="6667" width="13.7109375" style="115" bestFit="1" customWidth="1"/>
    <col min="6668" max="6668" width="11.5703125" style="115"/>
    <col min="6669" max="6669" width="14.42578125" style="115" bestFit="1" customWidth="1"/>
    <col min="6670" max="6912" width="11.5703125" style="115"/>
    <col min="6913" max="6913" width="13.140625" style="115" customWidth="1"/>
    <col min="6914" max="6914" width="54.7109375" style="115" bestFit="1" customWidth="1"/>
    <col min="6915" max="6918" width="13.140625" style="115" customWidth="1"/>
    <col min="6919" max="6919" width="15.85546875" style="115" bestFit="1" customWidth="1"/>
    <col min="6920" max="6922" width="13.140625" style="115" customWidth="1"/>
    <col min="6923" max="6923" width="13.7109375" style="115" bestFit="1" customWidth="1"/>
    <col min="6924" max="6924" width="11.5703125" style="115"/>
    <col min="6925" max="6925" width="14.42578125" style="115" bestFit="1" customWidth="1"/>
    <col min="6926" max="7168" width="11.5703125" style="115"/>
    <col min="7169" max="7169" width="13.140625" style="115" customWidth="1"/>
    <col min="7170" max="7170" width="54.7109375" style="115" bestFit="1" customWidth="1"/>
    <col min="7171" max="7174" width="13.140625" style="115" customWidth="1"/>
    <col min="7175" max="7175" width="15.85546875" style="115" bestFit="1" customWidth="1"/>
    <col min="7176" max="7178" width="13.140625" style="115" customWidth="1"/>
    <col min="7179" max="7179" width="13.7109375" style="115" bestFit="1" customWidth="1"/>
    <col min="7180" max="7180" width="11.5703125" style="115"/>
    <col min="7181" max="7181" width="14.42578125" style="115" bestFit="1" customWidth="1"/>
    <col min="7182" max="7424" width="11.5703125" style="115"/>
    <col min="7425" max="7425" width="13.140625" style="115" customWidth="1"/>
    <col min="7426" max="7426" width="54.7109375" style="115" bestFit="1" customWidth="1"/>
    <col min="7427" max="7430" width="13.140625" style="115" customWidth="1"/>
    <col min="7431" max="7431" width="15.85546875" style="115" bestFit="1" customWidth="1"/>
    <col min="7432" max="7434" width="13.140625" style="115" customWidth="1"/>
    <col min="7435" max="7435" width="13.7109375" style="115" bestFit="1" customWidth="1"/>
    <col min="7436" max="7436" width="11.5703125" style="115"/>
    <col min="7437" max="7437" width="14.42578125" style="115" bestFit="1" customWidth="1"/>
    <col min="7438" max="7680" width="11.5703125" style="115"/>
    <col min="7681" max="7681" width="13.140625" style="115" customWidth="1"/>
    <col min="7682" max="7682" width="54.7109375" style="115" bestFit="1" customWidth="1"/>
    <col min="7683" max="7686" width="13.140625" style="115" customWidth="1"/>
    <col min="7687" max="7687" width="15.85546875" style="115" bestFit="1" customWidth="1"/>
    <col min="7688" max="7690" width="13.140625" style="115" customWidth="1"/>
    <col min="7691" max="7691" width="13.7109375" style="115" bestFit="1" customWidth="1"/>
    <col min="7692" max="7692" width="11.5703125" style="115"/>
    <col min="7693" max="7693" width="14.42578125" style="115" bestFit="1" customWidth="1"/>
    <col min="7694" max="7936" width="11.5703125" style="115"/>
    <col min="7937" max="7937" width="13.140625" style="115" customWidth="1"/>
    <col min="7938" max="7938" width="54.7109375" style="115" bestFit="1" customWidth="1"/>
    <col min="7939" max="7942" width="13.140625" style="115" customWidth="1"/>
    <col min="7943" max="7943" width="15.85546875" style="115" bestFit="1" customWidth="1"/>
    <col min="7944" max="7946" width="13.140625" style="115" customWidth="1"/>
    <col min="7947" max="7947" width="13.7109375" style="115" bestFit="1" customWidth="1"/>
    <col min="7948" max="7948" width="11.5703125" style="115"/>
    <col min="7949" max="7949" width="14.42578125" style="115" bestFit="1" customWidth="1"/>
    <col min="7950" max="8192" width="11.5703125" style="115"/>
    <col min="8193" max="8193" width="13.140625" style="115" customWidth="1"/>
    <col min="8194" max="8194" width="54.7109375" style="115" bestFit="1" customWidth="1"/>
    <col min="8195" max="8198" width="13.140625" style="115" customWidth="1"/>
    <col min="8199" max="8199" width="15.85546875" style="115" bestFit="1" customWidth="1"/>
    <col min="8200" max="8202" width="13.140625" style="115" customWidth="1"/>
    <col min="8203" max="8203" width="13.7109375" style="115" bestFit="1" customWidth="1"/>
    <col min="8204" max="8204" width="11.5703125" style="115"/>
    <col min="8205" max="8205" width="14.42578125" style="115" bestFit="1" customWidth="1"/>
    <col min="8206" max="8448" width="11.5703125" style="115"/>
    <col min="8449" max="8449" width="13.140625" style="115" customWidth="1"/>
    <col min="8450" max="8450" width="54.7109375" style="115" bestFit="1" customWidth="1"/>
    <col min="8451" max="8454" width="13.140625" style="115" customWidth="1"/>
    <col min="8455" max="8455" width="15.85546875" style="115" bestFit="1" customWidth="1"/>
    <col min="8456" max="8458" width="13.140625" style="115" customWidth="1"/>
    <col min="8459" max="8459" width="13.7109375" style="115" bestFit="1" customWidth="1"/>
    <col min="8460" max="8460" width="11.5703125" style="115"/>
    <col min="8461" max="8461" width="14.42578125" style="115" bestFit="1" customWidth="1"/>
    <col min="8462" max="8704" width="11.5703125" style="115"/>
    <col min="8705" max="8705" width="13.140625" style="115" customWidth="1"/>
    <col min="8706" max="8706" width="54.7109375" style="115" bestFit="1" customWidth="1"/>
    <col min="8707" max="8710" width="13.140625" style="115" customWidth="1"/>
    <col min="8711" max="8711" width="15.85546875" style="115" bestFit="1" customWidth="1"/>
    <col min="8712" max="8714" width="13.140625" style="115" customWidth="1"/>
    <col min="8715" max="8715" width="13.7109375" style="115" bestFit="1" customWidth="1"/>
    <col min="8716" max="8716" width="11.5703125" style="115"/>
    <col min="8717" max="8717" width="14.42578125" style="115" bestFit="1" customWidth="1"/>
    <col min="8718" max="8960" width="11.5703125" style="115"/>
    <col min="8961" max="8961" width="13.140625" style="115" customWidth="1"/>
    <col min="8962" max="8962" width="54.7109375" style="115" bestFit="1" customWidth="1"/>
    <col min="8963" max="8966" width="13.140625" style="115" customWidth="1"/>
    <col min="8967" max="8967" width="15.85546875" style="115" bestFit="1" customWidth="1"/>
    <col min="8968" max="8970" width="13.140625" style="115" customWidth="1"/>
    <col min="8971" max="8971" width="13.7109375" style="115" bestFit="1" customWidth="1"/>
    <col min="8972" max="8972" width="11.5703125" style="115"/>
    <col min="8973" max="8973" width="14.42578125" style="115" bestFit="1" customWidth="1"/>
    <col min="8974" max="9216" width="11.5703125" style="115"/>
    <col min="9217" max="9217" width="13.140625" style="115" customWidth="1"/>
    <col min="9218" max="9218" width="54.7109375" style="115" bestFit="1" customWidth="1"/>
    <col min="9219" max="9222" width="13.140625" style="115" customWidth="1"/>
    <col min="9223" max="9223" width="15.85546875" style="115" bestFit="1" customWidth="1"/>
    <col min="9224" max="9226" width="13.140625" style="115" customWidth="1"/>
    <col min="9227" max="9227" width="13.7109375" style="115" bestFit="1" customWidth="1"/>
    <col min="9228" max="9228" width="11.5703125" style="115"/>
    <col min="9229" max="9229" width="14.42578125" style="115" bestFit="1" customWidth="1"/>
    <col min="9230" max="9472" width="11.5703125" style="115"/>
    <col min="9473" max="9473" width="13.140625" style="115" customWidth="1"/>
    <col min="9474" max="9474" width="54.7109375" style="115" bestFit="1" customWidth="1"/>
    <col min="9475" max="9478" width="13.140625" style="115" customWidth="1"/>
    <col min="9479" max="9479" width="15.85546875" style="115" bestFit="1" customWidth="1"/>
    <col min="9480" max="9482" width="13.140625" style="115" customWidth="1"/>
    <col min="9483" max="9483" width="13.7109375" style="115" bestFit="1" customWidth="1"/>
    <col min="9484" max="9484" width="11.5703125" style="115"/>
    <col min="9485" max="9485" width="14.42578125" style="115" bestFit="1" customWidth="1"/>
    <col min="9486" max="9728" width="11.5703125" style="115"/>
    <col min="9729" max="9729" width="13.140625" style="115" customWidth="1"/>
    <col min="9730" max="9730" width="54.7109375" style="115" bestFit="1" customWidth="1"/>
    <col min="9731" max="9734" width="13.140625" style="115" customWidth="1"/>
    <col min="9735" max="9735" width="15.85546875" style="115" bestFit="1" customWidth="1"/>
    <col min="9736" max="9738" width="13.140625" style="115" customWidth="1"/>
    <col min="9739" max="9739" width="13.7109375" style="115" bestFit="1" customWidth="1"/>
    <col min="9740" max="9740" width="11.5703125" style="115"/>
    <col min="9741" max="9741" width="14.42578125" style="115" bestFit="1" customWidth="1"/>
    <col min="9742" max="9984" width="11.5703125" style="115"/>
    <col min="9985" max="9985" width="13.140625" style="115" customWidth="1"/>
    <col min="9986" max="9986" width="54.7109375" style="115" bestFit="1" customWidth="1"/>
    <col min="9987" max="9990" width="13.140625" style="115" customWidth="1"/>
    <col min="9991" max="9991" width="15.85546875" style="115" bestFit="1" customWidth="1"/>
    <col min="9992" max="9994" width="13.140625" style="115" customWidth="1"/>
    <col min="9995" max="9995" width="13.7109375" style="115" bestFit="1" customWidth="1"/>
    <col min="9996" max="9996" width="11.5703125" style="115"/>
    <col min="9997" max="9997" width="14.42578125" style="115" bestFit="1" customWidth="1"/>
    <col min="9998" max="10240" width="11.5703125" style="115"/>
    <col min="10241" max="10241" width="13.140625" style="115" customWidth="1"/>
    <col min="10242" max="10242" width="54.7109375" style="115" bestFit="1" customWidth="1"/>
    <col min="10243" max="10246" width="13.140625" style="115" customWidth="1"/>
    <col min="10247" max="10247" width="15.85546875" style="115" bestFit="1" customWidth="1"/>
    <col min="10248" max="10250" width="13.140625" style="115" customWidth="1"/>
    <col min="10251" max="10251" width="13.7109375" style="115" bestFit="1" customWidth="1"/>
    <col min="10252" max="10252" width="11.5703125" style="115"/>
    <col min="10253" max="10253" width="14.42578125" style="115" bestFit="1" customWidth="1"/>
    <col min="10254" max="10496" width="11.5703125" style="115"/>
    <col min="10497" max="10497" width="13.140625" style="115" customWidth="1"/>
    <col min="10498" max="10498" width="54.7109375" style="115" bestFit="1" customWidth="1"/>
    <col min="10499" max="10502" width="13.140625" style="115" customWidth="1"/>
    <col min="10503" max="10503" width="15.85546875" style="115" bestFit="1" customWidth="1"/>
    <col min="10504" max="10506" width="13.140625" style="115" customWidth="1"/>
    <col min="10507" max="10507" width="13.7109375" style="115" bestFit="1" customWidth="1"/>
    <col min="10508" max="10508" width="11.5703125" style="115"/>
    <col min="10509" max="10509" width="14.42578125" style="115" bestFit="1" customWidth="1"/>
    <col min="10510" max="10752" width="11.5703125" style="115"/>
    <col min="10753" max="10753" width="13.140625" style="115" customWidth="1"/>
    <col min="10754" max="10754" width="54.7109375" style="115" bestFit="1" customWidth="1"/>
    <col min="10755" max="10758" width="13.140625" style="115" customWidth="1"/>
    <col min="10759" max="10759" width="15.85546875" style="115" bestFit="1" customWidth="1"/>
    <col min="10760" max="10762" width="13.140625" style="115" customWidth="1"/>
    <col min="10763" max="10763" width="13.7109375" style="115" bestFit="1" customWidth="1"/>
    <col min="10764" max="10764" width="11.5703125" style="115"/>
    <col min="10765" max="10765" width="14.42578125" style="115" bestFit="1" customWidth="1"/>
    <col min="10766" max="11008" width="11.5703125" style="115"/>
    <col min="11009" max="11009" width="13.140625" style="115" customWidth="1"/>
    <col min="11010" max="11010" width="54.7109375" style="115" bestFit="1" customWidth="1"/>
    <col min="11011" max="11014" width="13.140625" style="115" customWidth="1"/>
    <col min="11015" max="11015" width="15.85546875" style="115" bestFit="1" customWidth="1"/>
    <col min="11016" max="11018" width="13.140625" style="115" customWidth="1"/>
    <col min="11019" max="11019" width="13.7109375" style="115" bestFit="1" customWidth="1"/>
    <col min="11020" max="11020" width="11.5703125" style="115"/>
    <col min="11021" max="11021" width="14.42578125" style="115" bestFit="1" customWidth="1"/>
    <col min="11022" max="11264" width="11.5703125" style="115"/>
    <col min="11265" max="11265" width="13.140625" style="115" customWidth="1"/>
    <col min="11266" max="11266" width="54.7109375" style="115" bestFit="1" customWidth="1"/>
    <col min="11267" max="11270" width="13.140625" style="115" customWidth="1"/>
    <col min="11271" max="11271" width="15.85546875" style="115" bestFit="1" customWidth="1"/>
    <col min="11272" max="11274" width="13.140625" style="115" customWidth="1"/>
    <col min="11275" max="11275" width="13.7109375" style="115" bestFit="1" customWidth="1"/>
    <col min="11276" max="11276" width="11.5703125" style="115"/>
    <col min="11277" max="11277" width="14.42578125" style="115" bestFit="1" customWidth="1"/>
    <col min="11278" max="11520" width="11.5703125" style="115"/>
    <col min="11521" max="11521" width="13.140625" style="115" customWidth="1"/>
    <col min="11522" max="11522" width="54.7109375" style="115" bestFit="1" customWidth="1"/>
    <col min="11523" max="11526" width="13.140625" style="115" customWidth="1"/>
    <col min="11527" max="11527" width="15.85546875" style="115" bestFit="1" customWidth="1"/>
    <col min="11528" max="11530" width="13.140625" style="115" customWidth="1"/>
    <col min="11531" max="11531" width="13.7109375" style="115" bestFit="1" customWidth="1"/>
    <col min="11532" max="11532" width="11.5703125" style="115"/>
    <col min="11533" max="11533" width="14.42578125" style="115" bestFit="1" customWidth="1"/>
    <col min="11534" max="11776" width="11.5703125" style="115"/>
    <col min="11777" max="11777" width="13.140625" style="115" customWidth="1"/>
    <col min="11778" max="11778" width="54.7109375" style="115" bestFit="1" customWidth="1"/>
    <col min="11779" max="11782" width="13.140625" style="115" customWidth="1"/>
    <col min="11783" max="11783" width="15.85546875" style="115" bestFit="1" customWidth="1"/>
    <col min="11784" max="11786" width="13.140625" style="115" customWidth="1"/>
    <col min="11787" max="11787" width="13.7109375" style="115" bestFit="1" customWidth="1"/>
    <col min="11788" max="11788" width="11.5703125" style="115"/>
    <col min="11789" max="11789" width="14.42578125" style="115" bestFit="1" customWidth="1"/>
    <col min="11790" max="12032" width="11.5703125" style="115"/>
    <col min="12033" max="12033" width="13.140625" style="115" customWidth="1"/>
    <col min="12034" max="12034" width="54.7109375" style="115" bestFit="1" customWidth="1"/>
    <col min="12035" max="12038" width="13.140625" style="115" customWidth="1"/>
    <col min="12039" max="12039" width="15.85546875" style="115" bestFit="1" customWidth="1"/>
    <col min="12040" max="12042" width="13.140625" style="115" customWidth="1"/>
    <col min="12043" max="12043" width="13.7109375" style="115" bestFit="1" customWidth="1"/>
    <col min="12044" max="12044" width="11.5703125" style="115"/>
    <col min="12045" max="12045" width="14.42578125" style="115" bestFit="1" customWidth="1"/>
    <col min="12046" max="12288" width="11.5703125" style="115"/>
    <col min="12289" max="12289" width="13.140625" style="115" customWidth="1"/>
    <col min="12290" max="12290" width="54.7109375" style="115" bestFit="1" customWidth="1"/>
    <col min="12291" max="12294" width="13.140625" style="115" customWidth="1"/>
    <col min="12295" max="12295" width="15.85546875" style="115" bestFit="1" customWidth="1"/>
    <col min="12296" max="12298" width="13.140625" style="115" customWidth="1"/>
    <col min="12299" max="12299" width="13.7109375" style="115" bestFit="1" customWidth="1"/>
    <col min="12300" max="12300" width="11.5703125" style="115"/>
    <col min="12301" max="12301" width="14.42578125" style="115" bestFit="1" customWidth="1"/>
    <col min="12302" max="12544" width="11.5703125" style="115"/>
    <col min="12545" max="12545" width="13.140625" style="115" customWidth="1"/>
    <col min="12546" max="12546" width="54.7109375" style="115" bestFit="1" customWidth="1"/>
    <col min="12547" max="12550" width="13.140625" style="115" customWidth="1"/>
    <col min="12551" max="12551" width="15.85546875" style="115" bestFit="1" customWidth="1"/>
    <col min="12552" max="12554" width="13.140625" style="115" customWidth="1"/>
    <col min="12555" max="12555" width="13.7109375" style="115" bestFit="1" customWidth="1"/>
    <col min="12556" max="12556" width="11.5703125" style="115"/>
    <col min="12557" max="12557" width="14.42578125" style="115" bestFit="1" customWidth="1"/>
    <col min="12558" max="12800" width="11.5703125" style="115"/>
    <col min="12801" max="12801" width="13.140625" style="115" customWidth="1"/>
    <col min="12802" max="12802" width="54.7109375" style="115" bestFit="1" customWidth="1"/>
    <col min="12803" max="12806" width="13.140625" style="115" customWidth="1"/>
    <col min="12807" max="12807" width="15.85546875" style="115" bestFit="1" customWidth="1"/>
    <col min="12808" max="12810" width="13.140625" style="115" customWidth="1"/>
    <col min="12811" max="12811" width="13.7109375" style="115" bestFit="1" customWidth="1"/>
    <col min="12812" max="12812" width="11.5703125" style="115"/>
    <col min="12813" max="12813" width="14.42578125" style="115" bestFit="1" customWidth="1"/>
    <col min="12814" max="13056" width="11.5703125" style="115"/>
    <col min="13057" max="13057" width="13.140625" style="115" customWidth="1"/>
    <col min="13058" max="13058" width="54.7109375" style="115" bestFit="1" customWidth="1"/>
    <col min="13059" max="13062" width="13.140625" style="115" customWidth="1"/>
    <col min="13063" max="13063" width="15.85546875" style="115" bestFit="1" customWidth="1"/>
    <col min="13064" max="13066" width="13.140625" style="115" customWidth="1"/>
    <col min="13067" max="13067" width="13.7109375" style="115" bestFit="1" customWidth="1"/>
    <col min="13068" max="13068" width="11.5703125" style="115"/>
    <col min="13069" max="13069" width="14.42578125" style="115" bestFit="1" customWidth="1"/>
    <col min="13070" max="13312" width="11.5703125" style="115"/>
    <col min="13313" max="13313" width="13.140625" style="115" customWidth="1"/>
    <col min="13314" max="13314" width="54.7109375" style="115" bestFit="1" customWidth="1"/>
    <col min="13315" max="13318" width="13.140625" style="115" customWidth="1"/>
    <col min="13319" max="13319" width="15.85546875" style="115" bestFit="1" customWidth="1"/>
    <col min="13320" max="13322" width="13.140625" style="115" customWidth="1"/>
    <col min="13323" max="13323" width="13.7109375" style="115" bestFit="1" customWidth="1"/>
    <col min="13324" max="13324" width="11.5703125" style="115"/>
    <col min="13325" max="13325" width="14.42578125" style="115" bestFit="1" customWidth="1"/>
    <col min="13326" max="13568" width="11.5703125" style="115"/>
    <col min="13569" max="13569" width="13.140625" style="115" customWidth="1"/>
    <col min="13570" max="13570" width="54.7109375" style="115" bestFit="1" customWidth="1"/>
    <col min="13571" max="13574" width="13.140625" style="115" customWidth="1"/>
    <col min="13575" max="13575" width="15.85546875" style="115" bestFit="1" customWidth="1"/>
    <col min="13576" max="13578" width="13.140625" style="115" customWidth="1"/>
    <col min="13579" max="13579" width="13.7109375" style="115" bestFit="1" customWidth="1"/>
    <col min="13580" max="13580" width="11.5703125" style="115"/>
    <col min="13581" max="13581" width="14.42578125" style="115" bestFit="1" customWidth="1"/>
    <col min="13582" max="13824" width="11.5703125" style="115"/>
    <col min="13825" max="13825" width="13.140625" style="115" customWidth="1"/>
    <col min="13826" max="13826" width="54.7109375" style="115" bestFit="1" customWidth="1"/>
    <col min="13827" max="13830" width="13.140625" style="115" customWidth="1"/>
    <col min="13831" max="13831" width="15.85546875" style="115" bestFit="1" customWidth="1"/>
    <col min="13832" max="13834" width="13.140625" style="115" customWidth="1"/>
    <col min="13835" max="13835" width="13.7109375" style="115" bestFit="1" customWidth="1"/>
    <col min="13836" max="13836" width="11.5703125" style="115"/>
    <col min="13837" max="13837" width="14.42578125" style="115" bestFit="1" customWidth="1"/>
    <col min="13838" max="14080" width="11.5703125" style="115"/>
    <col min="14081" max="14081" width="13.140625" style="115" customWidth="1"/>
    <col min="14082" max="14082" width="54.7109375" style="115" bestFit="1" customWidth="1"/>
    <col min="14083" max="14086" width="13.140625" style="115" customWidth="1"/>
    <col min="14087" max="14087" width="15.85546875" style="115" bestFit="1" customWidth="1"/>
    <col min="14088" max="14090" width="13.140625" style="115" customWidth="1"/>
    <col min="14091" max="14091" width="13.7109375" style="115" bestFit="1" customWidth="1"/>
    <col min="14092" max="14092" width="11.5703125" style="115"/>
    <col min="14093" max="14093" width="14.42578125" style="115" bestFit="1" customWidth="1"/>
    <col min="14094" max="14336" width="11.5703125" style="115"/>
    <col min="14337" max="14337" width="13.140625" style="115" customWidth="1"/>
    <col min="14338" max="14338" width="54.7109375" style="115" bestFit="1" customWidth="1"/>
    <col min="14339" max="14342" width="13.140625" style="115" customWidth="1"/>
    <col min="14343" max="14343" width="15.85546875" style="115" bestFit="1" customWidth="1"/>
    <col min="14344" max="14346" width="13.140625" style="115" customWidth="1"/>
    <col min="14347" max="14347" width="13.7109375" style="115" bestFit="1" customWidth="1"/>
    <col min="14348" max="14348" width="11.5703125" style="115"/>
    <col min="14349" max="14349" width="14.42578125" style="115" bestFit="1" customWidth="1"/>
    <col min="14350" max="14592" width="11.5703125" style="115"/>
    <col min="14593" max="14593" width="13.140625" style="115" customWidth="1"/>
    <col min="14594" max="14594" width="54.7109375" style="115" bestFit="1" customWidth="1"/>
    <col min="14595" max="14598" width="13.140625" style="115" customWidth="1"/>
    <col min="14599" max="14599" width="15.85546875" style="115" bestFit="1" customWidth="1"/>
    <col min="14600" max="14602" width="13.140625" style="115" customWidth="1"/>
    <col min="14603" max="14603" width="13.7109375" style="115" bestFit="1" customWidth="1"/>
    <col min="14604" max="14604" width="11.5703125" style="115"/>
    <col min="14605" max="14605" width="14.42578125" style="115" bestFit="1" customWidth="1"/>
    <col min="14606" max="14848" width="11.5703125" style="115"/>
    <col min="14849" max="14849" width="13.140625" style="115" customWidth="1"/>
    <col min="14850" max="14850" width="54.7109375" style="115" bestFit="1" customWidth="1"/>
    <col min="14851" max="14854" width="13.140625" style="115" customWidth="1"/>
    <col min="14855" max="14855" width="15.85546875" style="115" bestFit="1" customWidth="1"/>
    <col min="14856" max="14858" width="13.140625" style="115" customWidth="1"/>
    <col min="14859" max="14859" width="13.7109375" style="115" bestFit="1" customWidth="1"/>
    <col min="14860" max="14860" width="11.5703125" style="115"/>
    <col min="14861" max="14861" width="14.42578125" style="115" bestFit="1" customWidth="1"/>
    <col min="14862" max="15104" width="11.5703125" style="115"/>
    <col min="15105" max="15105" width="13.140625" style="115" customWidth="1"/>
    <col min="15106" max="15106" width="54.7109375" style="115" bestFit="1" customWidth="1"/>
    <col min="15107" max="15110" width="13.140625" style="115" customWidth="1"/>
    <col min="15111" max="15111" width="15.85546875" style="115" bestFit="1" customWidth="1"/>
    <col min="15112" max="15114" width="13.140625" style="115" customWidth="1"/>
    <col min="15115" max="15115" width="13.7109375" style="115" bestFit="1" customWidth="1"/>
    <col min="15116" max="15116" width="11.5703125" style="115"/>
    <col min="15117" max="15117" width="14.42578125" style="115" bestFit="1" customWidth="1"/>
    <col min="15118" max="15360" width="11.5703125" style="115"/>
    <col min="15361" max="15361" width="13.140625" style="115" customWidth="1"/>
    <col min="15362" max="15362" width="54.7109375" style="115" bestFit="1" customWidth="1"/>
    <col min="15363" max="15366" width="13.140625" style="115" customWidth="1"/>
    <col min="15367" max="15367" width="15.85546875" style="115" bestFit="1" customWidth="1"/>
    <col min="15368" max="15370" width="13.140625" style="115" customWidth="1"/>
    <col min="15371" max="15371" width="13.7109375" style="115" bestFit="1" customWidth="1"/>
    <col min="15372" max="15372" width="11.5703125" style="115"/>
    <col min="15373" max="15373" width="14.42578125" style="115" bestFit="1" customWidth="1"/>
    <col min="15374" max="15616" width="11.5703125" style="115"/>
    <col min="15617" max="15617" width="13.140625" style="115" customWidth="1"/>
    <col min="15618" max="15618" width="54.7109375" style="115" bestFit="1" customWidth="1"/>
    <col min="15619" max="15622" width="13.140625" style="115" customWidth="1"/>
    <col min="15623" max="15623" width="15.85546875" style="115" bestFit="1" customWidth="1"/>
    <col min="15624" max="15626" width="13.140625" style="115" customWidth="1"/>
    <col min="15627" max="15627" width="13.7109375" style="115" bestFit="1" customWidth="1"/>
    <col min="15628" max="15628" width="11.5703125" style="115"/>
    <col min="15629" max="15629" width="14.42578125" style="115" bestFit="1" customWidth="1"/>
    <col min="15630" max="15872" width="11.5703125" style="115"/>
    <col min="15873" max="15873" width="13.140625" style="115" customWidth="1"/>
    <col min="15874" max="15874" width="54.7109375" style="115" bestFit="1" customWidth="1"/>
    <col min="15875" max="15878" width="13.140625" style="115" customWidth="1"/>
    <col min="15879" max="15879" width="15.85546875" style="115" bestFit="1" customWidth="1"/>
    <col min="15880" max="15882" width="13.140625" style="115" customWidth="1"/>
    <col min="15883" max="15883" width="13.7109375" style="115" bestFit="1" customWidth="1"/>
    <col min="15884" max="15884" width="11.5703125" style="115"/>
    <col min="15885" max="15885" width="14.42578125" style="115" bestFit="1" customWidth="1"/>
    <col min="15886" max="16128" width="11.5703125" style="115"/>
    <col min="16129" max="16129" width="13.140625" style="115" customWidth="1"/>
    <col min="16130" max="16130" width="54.7109375" style="115" bestFit="1" customWidth="1"/>
    <col min="16131" max="16134" width="13.140625" style="115" customWidth="1"/>
    <col min="16135" max="16135" width="15.85546875" style="115" bestFit="1" customWidth="1"/>
    <col min="16136" max="16138" width="13.140625" style="115" customWidth="1"/>
    <col min="16139" max="16139" width="13.7109375" style="115" bestFit="1" customWidth="1"/>
    <col min="16140" max="16140" width="11.5703125" style="115"/>
    <col min="16141" max="16141" width="14.42578125" style="115" bestFit="1" customWidth="1"/>
    <col min="16142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" x14ac:dyDescent="0.2">
      <c r="A2" s="146" t="s">
        <v>1172</v>
      </c>
      <c r="B2" s="138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38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38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38" t="s">
        <v>856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38" t="s">
        <v>867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x14ac:dyDescent="0.2">
      <c r="A7" s="565" t="s">
        <v>771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</row>
    <row r="8" spans="1:11" ht="12.75" customHeight="1" x14ac:dyDescent="0.2">
      <c r="A8" s="137" t="s">
        <v>772</v>
      </c>
      <c r="B8" s="137" t="s">
        <v>773</v>
      </c>
      <c r="C8" s="566" t="s">
        <v>774</v>
      </c>
      <c r="D8" s="566"/>
      <c r="E8" s="566" t="s">
        <v>775</v>
      </c>
      <c r="F8" s="566"/>
      <c r="G8" s="566" t="s">
        <v>776</v>
      </c>
      <c r="H8" s="566"/>
      <c r="I8" s="566" t="s">
        <v>777</v>
      </c>
      <c r="J8" s="566"/>
      <c r="K8" s="137" t="s">
        <v>778</v>
      </c>
    </row>
    <row r="9" spans="1:11" x14ac:dyDescent="0.2">
      <c r="A9" s="119" t="s">
        <v>868</v>
      </c>
      <c r="B9" s="119" t="s">
        <v>869</v>
      </c>
      <c r="C9" s="120">
        <v>9007.26</v>
      </c>
      <c r="D9" s="120">
        <v>0</v>
      </c>
      <c r="E9" s="120">
        <v>0</v>
      </c>
      <c r="F9" s="120">
        <v>0</v>
      </c>
      <c r="G9" s="120">
        <v>9007.26</v>
      </c>
      <c r="H9" s="120">
        <v>0</v>
      </c>
      <c r="I9" s="120">
        <v>9007.26</v>
      </c>
      <c r="J9" s="120">
        <v>0</v>
      </c>
      <c r="K9" s="120">
        <v>9007.26</v>
      </c>
    </row>
    <row r="10" spans="1:11" x14ac:dyDescent="0.2">
      <c r="A10" s="119" t="s">
        <v>870</v>
      </c>
      <c r="B10" s="119" t="s">
        <v>871</v>
      </c>
      <c r="C10" s="120">
        <v>264584.46999999997</v>
      </c>
      <c r="D10" s="120">
        <v>0</v>
      </c>
      <c r="E10" s="120">
        <v>2056.25</v>
      </c>
      <c r="F10" s="120">
        <v>0</v>
      </c>
      <c r="G10" s="120">
        <v>266640.71999999997</v>
      </c>
      <c r="H10" s="120">
        <v>0</v>
      </c>
      <c r="I10" s="120">
        <v>266640.71999999997</v>
      </c>
      <c r="J10" s="120">
        <v>0</v>
      </c>
      <c r="K10" s="120">
        <v>266640.71999999997</v>
      </c>
    </row>
    <row r="11" spans="1:11" x14ac:dyDescent="0.2">
      <c r="A11" s="119" t="s">
        <v>872</v>
      </c>
      <c r="B11" s="119" t="s">
        <v>873</v>
      </c>
      <c r="C11" s="120">
        <v>0</v>
      </c>
      <c r="D11" s="120">
        <v>240868.97</v>
      </c>
      <c r="E11" s="120">
        <v>0</v>
      </c>
      <c r="F11" s="120">
        <v>0</v>
      </c>
      <c r="G11" s="120">
        <v>0</v>
      </c>
      <c r="H11" s="120">
        <v>240868.97</v>
      </c>
      <c r="I11" s="120">
        <v>0</v>
      </c>
      <c r="J11" s="120">
        <v>240868.97</v>
      </c>
      <c r="K11" s="120">
        <v>-240868.97</v>
      </c>
    </row>
    <row r="12" spans="1:11" x14ac:dyDescent="0.2">
      <c r="A12" s="119" t="s">
        <v>874</v>
      </c>
      <c r="B12" s="119" t="s">
        <v>875</v>
      </c>
      <c r="C12" s="120">
        <v>2814000</v>
      </c>
      <c r="D12" s="120">
        <v>0</v>
      </c>
      <c r="E12" s="120">
        <v>32660</v>
      </c>
      <c r="F12" s="120">
        <v>0</v>
      </c>
      <c r="G12" s="120">
        <v>2846660</v>
      </c>
      <c r="H12" s="120">
        <v>0</v>
      </c>
      <c r="I12" s="120">
        <v>2846660</v>
      </c>
      <c r="J12" s="120">
        <v>0</v>
      </c>
      <c r="K12" s="120">
        <v>2846660</v>
      </c>
    </row>
    <row r="13" spans="1:11" x14ac:dyDescent="0.2">
      <c r="A13" s="119" t="s">
        <v>876</v>
      </c>
      <c r="B13" s="119" t="s">
        <v>15</v>
      </c>
      <c r="C13" s="120">
        <v>16168.75</v>
      </c>
      <c r="D13" s="120">
        <v>0</v>
      </c>
      <c r="E13" s="120">
        <v>0</v>
      </c>
      <c r="F13" s="120">
        <v>0</v>
      </c>
      <c r="G13" s="120">
        <v>16168.75</v>
      </c>
      <c r="H13" s="120">
        <v>0</v>
      </c>
      <c r="I13" s="120">
        <v>16168.75</v>
      </c>
      <c r="J13" s="120">
        <v>0</v>
      </c>
      <c r="K13" s="120">
        <v>16168.75</v>
      </c>
    </row>
    <row r="14" spans="1:11" x14ac:dyDescent="0.2">
      <c r="A14" s="119" t="s">
        <v>877</v>
      </c>
      <c r="B14" s="119" t="s">
        <v>878</v>
      </c>
      <c r="C14" s="120">
        <v>990213.4</v>
      </c>
      <c r="D14" s="120">
        <v>0</v>
      </c>
      <c r="E14" s="120">
        <v>11018.75</v>
      </c>
      <c r="F14" s="120">
        <v>0</v>
      </c>
      <c r="G14" s="120">
        <v>1001232.15</v>
      </c>
      <c r="H14" s="120">
        <v>0</v>
      </c>
      <c r="I14" s="120">
        <v>1001232.15</v>
      </c>
      <c r="J14" s="120">
        <v>0</v>
      </c>
      <c r="K14" s="120">
        <v>1001232.15</v>
      </c>
    </row>
    <row r="15" spans="1:11" x14ac:dyDescent="0.2">
      <c r="A15" s="119" t="s">
        <v>879</v>
      </c>
      <c r="B15" s="119" t="s">
        <v>880</v>
      </c>
      <c r="C15" s="120">
        <v>4273</v>
      </c>
      <c r="D15" s="120">
        <v>0</v>
      </c>
      <c r="E15" s="120">
        <v>0</v>
      </c>
      <c r="F15" s="120">
        <v>0</v>
      </c>
      <c r="G15" s="120">
        <v>4273</v>
      </c>
      <c r="H15" s="120">
        <v>0</v>
      </c>
      <c r="I15" s="120">
        <v>4273</v>
      </c>
      <c r="J15" s="120">
        <v>0</v>
      </c>
      <c r="K15" s="120">
        <v>4273</v>
      </c>
    </row>
    <row r="16" spans="1:11" x14ac:dyDescent="0.2">
      <c r="A16" s="119" t="s">
        <v>881</v>
      </c>
      <c r="B16" s="119" t="s">
        <v>882</v>
      </c>
      <c r="C16" s="120">
        <v>55340.1</v>
      </c>
      <c r="D16" s="120">
        <v>0</v>
      </c>
      <c r="E16" s="120">
        <v>0</v>
      </c>
      <c r="F16" s="120">
        <v>0</v>
      </c>
      <c r="G16" s="120">
        <v>55340.1</v>
      </c>
      <c r="H16" s="120">
        <v>0</v>
      </c>
      <c r="I16" s="120">
        <v>55340.1</v>
      </c>
      <c r="J16" s="120">
        <v>0</v>
      </c>
      <c r="K16" s="120">
        <v>55340.1</v>
      </c>
    </row>
    <row r="17" spans="1:11" x14ac:dyDescent="0.2">
      <c r="A17" s="119" t="s">
        <v>883</v>
      </c>
      <c r="B17" s="119" t="s">
        <v>884</v>
      </c>
      <c r="C17" s="120">
        <v>901145.71</v>
      </c>
      <c r="D17" s="120">
        <v>0</v>
      </c>
      <c r="E17" s="120">
        <v>3650</v>
      </c>
      <c r="F17" s="120">
        <v>0</v>
      </c>
      <c r="G17" s="120">
        <v>904795.71</v>
      </c>
      <c r="H17" s="120">
        <v>0</v>
      </c>
      <c r="I17" s="120">
        <v>904795.71</v>
      </c>
      <c r="J17" s="120">
        <v>0</v>
      </c>
      <c r="K17" s="120">
        <v>904795.71</v>
      </c>
    </row>
    <row r="18" spans="1:11" x14ac:dyDescent="0.2">
      <c r="A18" s="119" t="s">
        <v>885</v>
      </c>
      <c r="B18" s="119" t="s">
        <v>886</v>
      </c>
      <c r="C18" s="120">
        <v>1451362.4</v>
      </c>
      <c r="D18" s="120">
        <v>0</v>
      </c>
      <c r="E18" s="120">
        <v>0</v>
      </c>
      <c r="F18" s="120">
        <v>0</v>
      </c>
      <c r="G18" s="120">
        <v>1451362.4</v>
      </c>
      <c r="H18" s="120">
        <v>0</v>
      </c>
      <c r="I18" s="120">
        <v>1451362.4</v>
      </c>
      <c r="J18" s="120">
        <v>0</v>
      </c>
      <c r="K18" s="120">
        <v>1451362.4</v>
      </c>
    </row>
    <row r="19" spans="1:11" x14ac:dyDescent="0.2">
      <c r="A19" s="119" t="s">
        <v>887</v>
      </c>
      <c r="B19" s="119" t="s">
        <v>888</v>
      </c>
      <c r="C19" s="120">
        <v>121274.23</v>
      </c>
      <c r="D19" s="120">
        <v>0</v>
      </c>
      <c r="E19" s="120">
        <v>0</v>
      </c>
      <c r="F19" s="120">
        <v>0</v>
      </c>
      <c r="G19" s="120">
        <v>121274.23</v>
      </c>
      <c r="H19" s="120">
        <v>0</v>
      </c>
      <c r="I19" s="120">
        <v>121274.23</v>
      </c>
      <c r="J19" s="120">
        <v>0</v>
      </c>
      <c r="K19" s="120">
        <v>121274.23</v>
      </c>
    </row>
    <row r="20" spans="1:11" x14ac:dyDescent="0.2">
      <c r="A20" s="119" t="s">
        <v>889</v>
      </c>
      <c r="B20" s="119" t="s">
        <v>890</v>
      </c>
      <c r="C20" s="120">
        <v>11244</v>
      </c>
      <c r="D20" s="120">
        <v>0</v>
      </c>
      <c r="E20" s="120">
        <v>0</v>
      </c>
      <c r="F20" s="120">
        <v>0</v>
      </c>
      <c r="G20" s="120">
        <v>11244</v>
      </c>
      <c r="H20" s="120">
        <v>0</v>
      </c>
      <c r="I20" s="120">
        <v>11244</v>
      </c>
      <c r="J20" s="120">
        <v>0</v>
      </c>
      <c r="K20" s="120">
        <v>11244</v>
      </c>
    </row>
    <row r="21" spans="1:11" x14ac:dyDescent="0.2">
      <c r="A21" s="119" t="s">
        <v>891</v>
      </c>
      <c r="B21" s="119" t="s">
        <v>892</v>
      </c>
      <c r="C21" s="120">
        <v>804.53</v>
      </c>
      <c r="D21" s="120">
        <v>0</v>
      </c>
      <c r="E21" s="120">
        <v>0</v>
      </c>
      <c r="F21" s="120">
        <v>0</v>
      </c>
      <c r="G21" s="120">
        <v>804.53</v>
      </c>
      <c r="H21" s="120">
        <v>0</v>
      </c>
      <c r="I21" s="120">
        <v>804.53</v>
      </c>
      <c r="J21" s="120">
        <v>0</v>
      </c>
      <c r="K21" s="120">
        <v>804.53</v>
      </c>
    </row>
    <row r="22" spans="1:11" x14ac:dyDescent="0.2">
      <c r="A22" s="119" t="s">
        <v>893</v>
      </c>
      <c r="B22" s="119" t="s">
        <v>894</v>
      </c>
      <c r="C22" s="120">
        <v>275421.37</v>
      </c>
      <c r="D22" s="120">
        <v>0</v>
      </c>
      <c r="E22" s="120">
        <v>0</v>
      </c>
      <c r="F22" s="120">
        <v>0</v>
      </c>
      <c r="G22" s="120">
        <v>275421.37</v>
      </c>
      <c r="H22" s="120">
        <v>0</v>
      </c>
      <c r="I22" s="120">
        <v>275421.37</v>
      </c>
      <c r="J22" s="120">
        <v>0</v>
      </c>
      <c r="K22" s="120">
        <v>275421.37</v>
      </c>
    </row>
    <row r="23" spans="1:11" x14ac:dyDescent="0.2">
      <c r="A23" s="119" t="s">
        <v>895</v>
      </c>
      <c r="B23" s="119" t="s">
        <v>896</v>
      </c>
      <c r="C23" s="120">
        <v>287336.89</v>
      </c>
      <c r="D23" s="120">
        <v>0</v>
      </c>
      <c r="E23" s="120">
        <v>0</v>
      </c>
      <c r="F23" s="120">
        <v>0</v>
      </c>
      <c r="G23" s="120">
        <v>287336.89</v>
      </c>
      <c r="H23" s="120">
        <v>0</v>
      </c>
      <c r="I23" s="120">
        <v>287336.89</v>
      </c>
      <c r="J23" s="120">
        <v>0</v>
      </c>
      <c r="K23" s="120">
        <v>287336.89</v>
      </c>
    </row>
    <row r="24" spans="1:11" x14ac:dyDescent="0.2">
      <c r="A24" s="119" t="s">
        <v>897</v>
      </c>
      <c r="B24" s="119" t="s">
        <v>898</v>
      </c>
      <c r="C24" s="120">
        <v>11243.05</v>
      </c>
      <c r="D24" s="120">
        <v>0</v>
      </c>
      <c r="E24" s="120">
        <v>0</v>
      </c>
      <c r="F24" s="120">
        <v>0</v>
      </c>
      <c r="G24" s="120">
        <v>11243.05</v>
      </c>
      <c r="H24" s="120">
        <v>0</v>
      </c>
      <c r="I24" s="120">
        <v>11243.05</v>
      </c>
      <c r="J24" s="120">
        <v>0</v>
      </c>
      <c r="K24" s="120">
        <v>11243.05</v>
      </c>
    </row>
    <row r="25" spans="1:11" x14ac:dyDescent="0.2">
      <c r="A25" s="119" t="s">
        <v>899</v>
      </c>
      <c r="B25" s="119" t="s">
        <v>900</v>
      </c>
      <c r="C25" s="120">
        <v>500155.35</v>
      </c>
      <c r="D25" s="120">
        <v>0</v>
      </c>
      <c r="E25" s="120">
        <v>0</v>
      </c>
      <c r="F25" s="120">
        <v>0</v>
      </c>
      <c r="G25" s="120">
        <v>500155.35</v>
      </c>
      <c r="H25" s="120">
        <v>0</v>
      </c>
      <c r="I25" s="120">
        <v>500155.35</v>
      </c>
      <c r="J25" s="120">
        <v>0</v>
      </c>
      <c r="K25" s="120">
        <v>500155.35</v>
      </c>
    </row>
    <row r="26" spans="1:11" x14ac:dyDescent="0.2">
      <c r="A26" s="119" t="s">
        <v>901</v>
      </c>
      <c r="B26" s="119" t="s">
        <v>120</v>
      </c>
      <c r="C26" s="120">
        <v>1612974.39</v>
      </c>
      <c r="D26" s="120">
        <v>0</v>
      </c>
      <c r="E26" s="120">
        <v>0</v>
      </c>
      <c r="F26" s="120">
        <v>0</v>
      </c>
      <c r="G26" s="120">
        <v>1612974.39</v>
      </c>
      <c r="H26" s="120">
        <v>0</v>
      </c>
      <c r="I26" s="120">
        <v>1612974.39</v>
      </c>
      <c r="J26" s="120">
        <v>0</v>
      </c>
      <c r="K26" s="120">
        <v>1612974.39</v>
      </c>
    </row>
    <row r="27" spans="1:11" x14ac:dyDescent="0.2">
      <c r="A27" s="119" t="s">
        <v>902</v>
      </c>
      <c r="B27" s="119" t="s">
        <v>903</v>
      </c>
      <c r="C27" s="120">
        <v>0</v>
      </c>
      <c r="D27" s="120">
        <v>625110</v>
      </c>
      <c r="E27" s="120">
        <v>0</v>
      </c>
      <c r="F27" s="120">
        <v>0</v>
      </c>
      <c r="G27" s="120">
        <v>0</v>
      </c>
      <c r="H27" s="120">
        <v>625110</v>
      </c>
      <c r="I27" s="120">
        <v>0</v>
      </c>
      <c r="J27" s="120">
        <v>625110</v>
      </c>
      <c r="K27" s="120">
        <v>-625110</v>
      </c>
    </row>
    <row r="28" spans="1:11" x14ac:dyDescent="0.2">
      <c r="A28" s="119" t="s">
        <v>904</v>
      </c>
      <c r="B28" s="119" t="s">
        <v>905</v>
      </c>
      <c r="C28" s="120">
        <v>0</v>
      </c>
      <c r="D28" s="120">
        <v>3815059.18</v>
      </c>
      <c r="E28" s="120">
        <v>0</v>
      </c>
      <c r="F28" s="120">
        <v>0</v>
      </c>
      <c r="G28" s="120">
        <v>0</v>
      </c>
      <c r="H28" s="120">
        <v>3815059.18</v>
      </c>
      <c r="I28" s="120">
        <v>0</v>
      </c>
      <c r="J28" s="120">
        <v>3815059.18</v>
      </c>
      <c r="K28" s="120">
        <v>-3815059.18</v>
      </c>
    </row>
    <row r="29" spans="1:11" x14ac:dyDescent="0.2">
      <c r="A29" s="119" t="s">
        <v>906</v>
      </c>
      <c r="B29" s="119" t="s">
        <v>907</v>
      </c>
      <c r="C29" s="120">
        <v>0</v>
      </c>
      <c r="D29" s="120">
        <v>1603986.12</v>
      </c>
      <c r="E29" s="120">
        <v>0</v>
      </c>
      <c r="F29" s="120">
        <v>0</v>
      </c>
      <c r="G29" s="120">
        <v>0</v>
      </c>
      <c r="H29" s="120">
        <v>1603986.12</v>
      </c>
      <c r="I29" s="120">
        <v>0</v>
      </c>
      <c r="J29" s="120">
        <v>1603986.12</v>
      </c>
      <c r="K29" s="120">
        <v>-1603986.12</v>
      </c>
    </row>
    <row r="30" spans="1:11" x14ac:dyDescent="0.2">
      <c r="A30" s="119" t="s">
        <v>908</v>
      </c>
      <c r="B30" s="119" t="s">
        <v>909</v>
      </c>
      <c r="C30" s="120">
        <v>81589.39</v>
      </c>
      <c r="D30" s="120">
        <v>0</v>
      </c>
      <c r="E30" s="120">
        <v>5112.2299999999996</v>
      </c>
      <c r="F30" s="120">
        <v>0</v>
      </c>
      <c r="G30" s="120">
        <v>86701.62</v>
      </c>
      <c r="H30" s="120">
        <v>0</v>
      </c>
      <c r="I30" s="120">
        <v>86701.62</v>
      </c>
      <c r="J30" s="120">
        <v>0</v>
      </c>
      <c r="K30" s="120">
        <v>86701.62</v>
      </c>
    </row>
    <row r="31" spans="1:11" x14ac:dyDescent="0.2">
      <c r="A31" s="119" t="s">
        <v>910</v>
      </c>
      <c r="B31" s="119" t="s">
        <v>911</v>
      </c>
      <c r="C31" s="120">
        <v>0</v>
      </c>
      <c r="D31" s="120">
        <v>81589.39</v>
      </c>
      <c r="E31" s="120">
        <v>0</v>
      </c>
      <c r="F31" s="120">
        <v>5112.2299999999996</v>
      </c>
      <c r="G31" s="120">
        <v>0</v>
      </c>
      <c r="H31" s="120">
        <v>86701.62</v>
      </c>
      <c r="I31" s="120">
        <v>0</v>
      </c>
      <c r="J31" s="120">
        <v>86701.62</v>
      </c>
      <c r="K31" s="120">
        <v>-86701.62</v>
      </c>
    </row>
    <row r="32" spans="1:11" x14ac:dyDescent="0.2">
      <c r="A32" s="119" t="s">
        <v>912</v>
      </c>
      <c r="B32" s="119" t="s">
        <v>913</v>
      </c>
      <c r="C32" s="120">
        <v>644519.74</v>
      </c>
      <c r="D32" s="120">
        <v>0</v>
      </c>
      <c r="E32" s="120">
        <v>0</v>
      </c>
      <c r="F32" s="120">
        <v>0</v>
      </c>
      <c r="G32" s="120">
        <v>644519.74</v>
      </c>
      <c r="H32" s="120">
        <v>0</v>
      </c>
      <c r="I32" s="120">
        <v>644519.74</v>
      </c>
      <c r="J32" s="120">
        <v>0</v>
      </c>
      <c r="K32" s="120">
        <v>644519.74</v>
      </c>
    </row>
    <row r="33" spans="1:11" ht="14.25" x14ac:dyDescent="0.2">
      <c r="A33" s="567" t="s">
        <v>914</v>
      </c>
      <c r="B33" s="567"/>
      <c r="C33" s="121">
        <v>10052658.029999999</v>
      </c>
      <c r="D33" s="121">
        <v>6366613.6600000001</v>
      </c>
      <c r="E33" s="121">
        <v>54497.23</v>
      </c>
      <c r="F33" s="121">
        <v>5112.2299999999996</v>
      </c>
      <c r="G33" s="121">
        <v>10107155.26</v>
      </c>
      <c r="H33" s="121">
        <v>6371725.8899999997</v>
      </c>
      <c r="I33" s="121">
        <v>10107155.26</v>
      </c>
      <c r="J33" s="121">
        <v>6371725.8899999997</v>
      </c>
      <c r="K33" s="121">
        <v>3735429.37</v>
      </c>
    </row>
    <row r="34" spans="1:11" x14ac:dyDescent="0.2">
      <c r="A34" s="563"/>
      <c r="B34" s="563"/>
      <c r="C34" s="563"/>
      <c r="D34" s="563"/>
      <c r="E34" s="563"/>
      <c r="F34" s="563"/>
      <c r="G34" s="563"/>
      <c r="H34" s="563"/>
      <c r="I34" s="563"/>
      <c r="J34" s="563"/>
      <c r="K34" s="563"/>
    </row>
    <row r="35" spans="1:11" x14ac:dyDescent="0.2">
      <c r="A35" s="565" t="s">
        <v>771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2.75" customHeight="1" x14ac:dyDescent="0.2">
      <c r="A36" s="137" t="s">
        <v>772</v>
      </c>
      <c r="B36" s="137" t="s">
        <v>773</v>
      </c>
      <c r="C36" s="566" t="s">
        <v>774</v>
      </c>
      <c r="D36" s="566"/>
      <c r="E36" s="566" t="s">
        <v>775</v>
      </c>
      <c r="F36" s="566"/>
      <c r="G36" s="566" t="s">
        <v>776</v>
      </c>
      <c r="H36" s="566"/>
      <c r="I36" s="566" t="s">
        <v>777</v>
      </c>
      <c r="J36" s="566"/>
      <c r="K36" s="137" t="s">
        <v>778</v>
      </c>
    </row>
    <row r="37" spans="1:11" x14ac:dyDescent="0.2">
      <c r="A37" s="119" t="s">
        <v>915</v>
      </c>
      <c r="B37" s="119" t="s">
        <v>916</v>
      </c>
      <c r="C37" s="120">
        <v>133052260.3</v>
      </c>
      <c r="D37" s="120">
        <v>0</v>
      </c>
      <c r="E37" s="120">
        <v>3621017870.1900001</v>
      </c>
      <c r="F37" s="120">
        <v>3055305576.77</v>
      </c>
      <c r="G37" s="120">
        <v>3754070130.4899998</v>
      </c>
      <c r="H37" s="120">
        <v>3055305576.77</v>
      </c>
      <c r="I37" s="120">
        <v>698764553.72000003</v>
      </c>
      <c r="J37" s="120">
        <v>0</v>
      </c>
      <c r="K37" s="120">
        <v>698764553.72000003</v>
      </c>
    </row>
    <row r="38" spans="1:11" x14ac:dyDescent="0.2">
      <c r="A38" s="119" t="s">
        <v>917</v>
      </c>
      <c r="B38" s="119" t="s">
        <v>918</v>
      </c>
      <c r="C38" s="120">
        <v>66544.33</v>
      </c>
      <c r="D38" s="120">
        <v>0</v>
      </c>
      <c r="E38" s="120">
        <v>0</v>
      </c>
      <c r="F38" s="120">
        <v>0</v>
      </c>
      <c r="G38" s="120">
        <v>66544.33</v>
      </c>
      <c r="H38" s="120">
        <v>0</v>
      </c>
      <c r="I38" s="120">
        <v>66544.33</v>
      </c>
      <c r="J38" s="120">
        <v>0</v>
      </c>
      <c r="K38" s="120">
        <v>66544.33</v>
      </c>
    </row>
    <row r="39" spans="1:11" x14ac:dyDescent="0.2">
      <c r="A39" s="119" t="s">
        <v>919</v>
      </c>
      <c r="B39" s="119" t="s">
        <v>920</v>
      </c>
      <c r="C39" s="120">
        <v>240021.53</v>
      </c>
      <c r="D39" s="120">
        <v>0</v>
      </c>
      <c r="E39" s="120">
        <v>0</v>
      </c>
      <c r="F39" s="120">
        <v>0</v>
      </c>
      <c r="G39" s="120">
        <v>240021.53</v>
      </c>
      <c r="H39" s="120">
        <v>0</v>
      </c>
      <c r="I39" s="120">
        <v>240021.53</v>
      </c>
      <c r="J39" s="120">
        <v>0</v>
      </c>
      <c r="K39" s="120">
        <v>240021.53</v>
      </c>
    </row>
    <row r="40" spans="1:11" x14ac:dyDescent="0.2">
      <c r="A40" s="119" t="s">
        <v>921</v>
      </c>
      <c r="B40" s="119" t="s">
        <v>922</v>
      </c>
      <c r="C40" s="120">
        <v>177999.67</v>
      </c>
      <c r="D40" s="120">
        <v>0</v>
      </c>
      <c r="E40" s="120">
        <v>0</v>
      </c>
      <c r="F40" s="120">
        <v>0</v>
      </c>
      <c r="G40" s="120">
        <v>177999.67</v>
      </c>
      <c r="H40" s="120">
        <v>0</v>
      </c>
      <c r="I40" s="120">
        <v>177999.67</v>
      </c>
      <c r="J40" s="120">
        <v>0</v>
      </c>
      <c r="K40" s="120">
        <v>177999.67</v>
      </c>
    </row>
    <row r="41" spans="1:11" x14ac:dyDescent="0.2">
      <c r="A41" s="119" t="s">
        <v>923</v>
      </c>
      <c r="B41" s="119" t="s">
        <v>924</v>
      </c>
      <c r="C41" s="120">
        <v>2222915.59</v>
      </c>
      <c r="D41" s="120">
        <v>0</v>
      </c>
      <c r="E41" s="120">
        <v>0</v>
      </c>
      <c r="F41" s="120">
        <v>808186.12</v>
      </c>
      <c r="G41" s="120">
        <v>2222915.59</v>
      </c>
      <c r="H41" s="120">
        <v>808186.12</v>
      </c>
      <c r="I41" s="120">
        <v>1414729.47</v>
      </c>
      <c r="J41" s="120">
        <v>0</v>
      </c>
      <c r="K41" s="120">
        <v>1414729.47</v>
      </c>
    </row>
    <row r="42" spans="1:11" x14ac:dyDescent="0.2">
      <c r="A42" s="119" t="s">
        <v>925</v>
      </c>
      <c r="B42" s="119" t="s">
        <v>926</v>
      </c>
      <c r="C42" s="120">
        <v>196.54</v>
      </c>
      <c r="D42" s="120">
        <v>0</v>
      </c>
      <c r="E42" s="120">
        <v>0</v>
      </c>
      <c r="F42" s="120">
        <v>0</v>
      </c>
      <c r="G42" s="120">
        <v>196.54</v>
      </c>
      <c r="H42" s="120">
        <v>0</v>
      </c>
      <c r="I42" s="120">
        <v>196.54</v>
      </c>
      <c r="J42" s="120">
        <v>0</v>
      </c>
      <c r="K42" s="120">
        <v>196.54</v>
      </c>
    </row>
    <row r="43" spans="1:11" x14ac:dyDescent="0.2">
      <c r="A43" s="119" t="s">
        <v>927</v>
      </c>
      <c r="B43" s="119" t="s">
        <v>928</v>
      </c>
      <c r="C43" s="120">
        <v>400701.88</v>
      </c>
      <c r="D43" s="120">
        <v>0</v>
      </c>
      <c r="E43" s="120">
        <v>6132852.8499999996</v>
      </c>
      <c r="F43" s="120">
        <v>6103756.7300000004</v>
      </c>
      <c r="G43" s="120">
        <v>6533554.7300000004</v>
      </c>
      <c r="H43" s="120">
        <v>6103756.7300000004</v>
      </c>
      <c r="I43" s="120">
        <v>429798</v>
      </c>
      <c r="J43" s="120">
        <v>0</v>
      </c>
      <c r="K43" s="120">
        <v>429798</v>
      </c>
    </row>
    <row r="44" spans="1:11" x14ac:dyDescent="0.2">
      <c r="A44" s="119" t="s">
        <v>929</v>
      </c>
      <c r="B44" s="119" t="s">
        <v>930</v>
      </c>
      <c r="C44" s="120">
        <v>6821896.6900000004</v>
      </c>
      <c r="D44" s="120">
        <v>0</v>
      </c>
      <c r="E44" s="120">
        <v>28015759.399999999</v>
      </c>
      <c r="F44" s="120">
        <v>5130434.04</v>
      </c>
      <c r="G44" s="120">
        <v>34837656.090000004</v>
      </c>
      <c r="H44" s="120">
        <v>5130434.04</v>
      </c>
      <c r="I44" s="120">
        <v>29707222.050000001</v>
      </c>
      <c r="J44" s="120">
        <v>0</v>
      </c>
      <c r="K44" s="120">
        <v>29707222.050000001</v>
      </c>
    </row>
    <row r="45" spans="1:11" x14ac:dyDescent="0.2">
      <c r="A45" s="119" t="s">
        <v>931</v>
      </c>
      <c r="B45" s="119" t="s">
        <v>932</v>
      </c>
      <c r="C45" s="120">
        <v>15195251.09</v>
      </c>
      <c r="D45" s="120">
        <v>0</v>
      </c>
      <c r="E45" s="120">
        <v>23866.15</v>
      </c>
      <c r="F45" s="120">
        <v>81046.710000000006</v>
      </c>
      <c r="G45" s="120">
        <v>15219117.24</v>
      </c>
      <c r="H45" s="120">
        <v>81046.710000000006</v>
      </c>
      <c r="I45" s="120">
        <v>15138070.529999999</v>
      </c>
      <c r="J45" s="120">
        <v>0</v>
      </c>
      <c r="K45" s="120">
        <v>15138070.529999999</v>
      </c>
    </row>
    <row r="46" spans="1:11" x14ac:dyDescent="0.2">
      <c r="A46" s="119" t="s">
        <v>933</v>
      </c>
      <c r="B46" s="119" t="s">
        <v>934</v>
      </c>
      <c r="C46" s="120">
        <v>0</v>
      </c>
      <c r="D46" s="120">
        <v>0</v>
      </c>
      <c r="E46" s="120">
        <v>3275.06</v>
      </c>
      <c r="F46" s="120">
        <v>3275.06</v>
      </c>
      <c r="G46" s="120">
        <v>3275.06</v>
      </c>
      <c r="H46" s="120">
        <v>3275.06</v>
      </c>
      <c r="I46" s="120">
        <v>0</v>
      </c>
      <c r="J46" s="120">
        <v>0</v>
      </c>
      <c r="K46" s="120">
        <v>0</v>
      </c>
    </row>
    <row r="47" spans="1:11" x14ac:dyDescent="0.2">
      <c r="A47" s="119" t="s">
        <v>935</v>
      </c>
      <c r="B47" s="119" t="s">
        <v>936</v>
      </c>
      <c r="C47" s="120">
        <v>578310.56999999995</v>
      </c>
      <c r="D47" s="120">
        <v>0</v>
      </c>
      <c r="E47" s="120">
        <v>0</v>
      </c>
      <c r="F47" s="120">
        <v>0</v>
      </c>
      <c r="G47" s="120">
        <v>578310.56999999995</v>
      </c>
      <c r="H47" s="120">
        <v>0</v>
      </c>
      <c r="I47" s="120">
        <v>578310.56999999995</v>
      </c>
      <c r="J47" s="120">
        <v>0</v>
      </c>
      <c r="K47" s="120">
        <v>578310.56999999995</v>
      </c>
    </row>
    <row r="48" spans="1:11" x14ac:dyDescent="0.2">
      <c r="A48" s="119" t="s">
        <v>937</v>
      </c>
      <c r="B48" s="119" t="s">
        <v>938</v>
      </c>
      <c r="C48" s="120">
        <v>0</v>
      </c>
      <c r="D48" s="120">
        <v>0</v>
      </c>
      <c r="E48" s="120">
        <v>151361867.21000001</v>
      </c>
      <c r="F48" s="120">
        <v>0</v>
      </c>
      <c r="G48" s="120">
        <v>151361867.21000001</v>
      </c>
      <c r="H48" s="120">
        <v>0</v>
      </c>
      <c r="I48" s="120">
        <v>151361867.21000001</v>
      </c>
      <c r="J48" s="120">
        <v>0</v>
      </c>
      <c r="K48" s="120">
        <v>151361867.21000001</v>
      </c>
    </row>
    <row r="49" spans="1:11" x14ac:dyDescent="0.2">
      <c r="A49" s="119" t="s">
        <v>939</v>
      </c>
      <c r="B49" s="119" t="s">
        <v>940</v>
      </c>
      <c r="C49" s="120">
        <v>0</v>
      </c>
      <c r="D49" s="120">
        <v>0</v>
      </c>
      <c r="E49" s="120">
        <v>2600000</v>
      </c>
      <c r="F49" s="120">
        <v>2600000</v>
      </c>
      <c r="G49" s="120">
        <v>2600000</v>
      </c>
      <c r="H49" s="120">
        <v>2600000</v>
      </c>
      <c r="I49" s="120">
        <v>0</v>
      </c>
      <c r="J49" s="120">
        <v>0</v>
      </c>
      <c r="K49" s="120">
        <v>0</v>
      </c>
    </row>
    <row r="50" spans="1:11" x14ac:dyDescent="0.2">
      <c r="A50" s="119" t="s">
        <v>941</v>
      </c>
      <c r="B50" s="119" t="s">
        <v>942</v>
      </c>
      <c r="C50" s="120">
        <v>0</v>
      </c>
      <c r="D50" s="120">
        <v>0</v>
      </c>
      <c r="E50" s="120">
        <v>9874.91</v>
      </c>
      <c r="F50" s="120">
        <v>9874.91</v>
      </c>
      <c r="G50" s="120">
        <v>9874.91</v>
      </c>
      <c r="H50" s="120">
        <v>9874.91</v>
      </c>
      <c r="I50" s="120">
        <v>0</v>
      </c>
      <c r="J50" s="120">
        <v>0</v>
      </c>
      <c r="K50" s="120">
        <v>0</v>
      </c>
    </row>
    <row r="51" spans="1:11" x14ac:dyDescent="0.2">
      <c r="A51" s="119" t="s">
        <v>943</v>
      </c>
      <c r="B51" s="119" t="s">
        <v>944</v>
      </c>
      <c r="C51" s="120">
        <v>2176732</v>
      </c>
      <c r="D51" s="120">
        <v>0</v>
      </c>
      <c r="E51" s="120">
        <v>2941918.35</v>
      </c>
      <c r="F51" s="120">
        <v>1796713.18</v>
      </c>
      <c r="G51" s="120">
        <v>5118650.3499999996</v>
      </c>
      <c r="H51" s="120">
        <v>1796713.18</v>
      </c>
      <c r="I51" s="120">
        <v>3321937.17</v>
      </c>
      <c r="J51" s="120">
        <v>0</v>
      </c>
      <c r="K51" s="120">
        <v>3321937.17</v>
      </c>
    </row>
    <row r="52" spans="1:11" x14ac:dyDescent="0.2">
      <c r="A52" s="119" t="s">
        <v>945</v>
      </c>
      <c r="B52" s="119" t="s">
        <v>946</v>
      </c>
      <c r="C52" s="120">
        <v>13142.04</v>
      </c>
      <c r="D52" s="120">
        <v>0</v>
      </c>
      <c r="E52" s="120">
        <v>20043.12</v>
      </c>
      <c r="F52" s="120">
        <v>24783.13</v>
      </c>
      <c r="G52" s="120">
        <v>33185.160000000003</v>
      </c>
      <c r="H52" s="120">
        <v>24783.13</v>
      </c>
      <c r="I52" s="120">
        <v>8402.0300000000007</v>
      </c>
      <c r="J52" s="120">
        <v>0</v>
      </c>
      <c r="K52" s="120">
        <v>8402.0300000000007</v>
      </c>
    </row>
    <row r="53" spans="1:11" x14ac:dyDescent="0.2">
      <c r="A53" s="119" t="s">
        <v>947</v>
      </c>
      <c r="B53" s="119" t="s">
        <v>948</v>
      </c>
      <c r="C53" s="120">
        <v>0</v>
      </c>
      <c r="D53" s="120">
        <v>0</v>
      </c>
      <c r="E53" s="120">
        <v>25</v>
      </c>
      <c r="F53" s="120">
        <v>25</v>
      </c>
      <c r="G53" s="120">
        <v>25</v>
      </c>
      <c r="H53" s="120">
        <v>25</v>
      </c>
      <c r="I53" s="120">
        <v>0</v>
      </c>
      <c r="J53" s="120">
        <v>0</v>
      </c>
      <c r="K53" s="120">
        <v>0</v>
      </c>
    </row>
    <row r="54" spans="1:11" x14ac:dyDescent="0.2">
      <c r="A54" s="119" t="s">
        <v>949</v>
      </c>
      <c r="B54" s="119" t="s">
        <v>950</v>
      </c>
      <c r="C54" s="120">
        <v>0</v>
      </c>
      <c r="D54" s="120">
        <v>170</v>
      </c>
      <c r="E54" s="120">
        <v>223.37</v>
      </c>
      <c r="F54" s="120">
        <v>223.78</v>
      </c>
      <c r="G54" s="120">
        <v>223.37</v>
      </c>
      <c r="H54" s="120">
        <v>393.78</v>
      </c>
      <c r="I54" s="120">
        <v>0</v>
      </c>
      <c r="J54" s="120">
        <v>170.41</v>
      </c>
      <c r="K54" s="120">
        <v>-170.41</v>
      </c>
    </row>
    <row r="55" spans="1:11" x14ac:dyDescent="0.2">
      <c r="A55" s="119" t="s">
        <v>951</v>
      </c>
      <c r="B55" s="119" t="s">
        <v>952</v>
      </c>
      <c r="C55" s="120">
        <v>0</v>
      </c>
      <c r="D55" s="120">
        <v>724.01</v>
      </c>
      <c r="E55" s="120">
        <v>7962.01</v>
      </c>
      <c r="F55" s="120">
        <v>11926.6</v>
      </c>
      <c r="G55" s="120">
        <v>7962.01</v>
      </c>
      <c r="H55" s="120">
        <v>12650.61</v>
      </c>
      <c r="I55" s="120">
        <v>0</v>
      </c>
      <c r="J55" s="120">
        <v>4688.6000000000004</v>
      </c>
      <c r="K55" s="120">
        <v>-4688.6000000000004</v>
      </c>
    </row>
    <row r="56" spans="1:11" x14ac:dyDescent="0.2">
      <c r="A56" s="119" t="s">
        <v>953</v>
      </c>
      <c r="B56" s="119" t="s">
        <v>954</v>
      </c>
      <c r="C56" s="120">
        <v>0</v>
      </c>
      <c r="D56" s="120">
        <v>0</v>
      </c>
      <c r="E56" s="120">
        <v>2398</v>
      </c>
      <c r="F56" s="120">
        <v>2418</v>
      </c>
      <c r="G56" s="120">
        <v>2398</v>
      </c>
      <c r="H56" s="120">
        <v>2418</v>
      </c>
      <c r="I56" s="120">
        <v>0</v>
      </c>
      <c r="J56" s="120">
        <v>20</v>
      </c>
      <c r="K56" s="120">
        <v>-20</v>
      </c>
    </row>
    <row r="57" spans="1:11" x14ac:dyDescent="0.2">
      <c r="A57" s="119" t="s">
        <v>955</v>
      </c>
      <c r="B57" s="119" t="s">
        <v>956</v>
      </c>
      <c r="C57" s="120">
        <v>0</v>
      </c>
      <c r="D57" s="120">
        <v>295.89999999999998</v>
      </c>
      <c r="E57" s="120">
        <v>633.5</v>
      </c>
      <c r="F57" s="120">
        <v>428</v>
      </c>
      <c r="G57" s="120">
        <v>633.5</v>
      </c>
      <c r="H57" s="120">
        <v>723.9</v>
      </c>
      <c r="I57" s="120">
        <v>0</v>
      </c>
      <c r="J57" s="120">
        <v>90.4</v>
      </c>
      <c r="K57" s="120">
        <v>-90.4</v>
      </c>
    </row>
    <row r="58" spans="1:11" x14ac:dyDescent="0.2">
      <c r="A58" s="119" t="s">
        <v>957</v>
      </c>
      <c r="B58" s="119" t="s">
        <v>958</v>
      </c>
      <c r="C58" s="120">
        <v>1242.31</v>
      </c>
      <c r="D58" s="120">
        <v>0</v>
      </c>
      <c r="E58" s="120">
        <v>1228.08</v>
      </c>
      <c r="F58" s="120">
        <v>2746.57</v>
      </c>
      <c r="G58" s="120">
        <v>2470.39</v>
      </c>
      <c r="H58" s="120">
        <v>2746.57</v>
      </c>
      <c r="I58" s="120">
        <v>0</v>
      </c>
      <c r="J58" s="120">
        <v>276.18</v>
      </c>
      <c r="K58" s="120">
        <v>-276.18</v>
      </c>
    </row>
    <row r="59" spans="1:11" x14ac:dyDescent="0.2">
      <c r="A59" s="119" t="s">
        <v>959</v>
      </c>
      <c r="B59" s="119" t="s">
        <v>960</v>
      </c>
      <c r="C59" s="120">
        <v>0</v>
      </c>
      <c r="D59" s="120">
        <v>0</v>
      </c>
      <c r="E59" s="120">
        <v>3338.48</v>
      </c>
      <c r="F59" s="120">
        <v>3338.48</v>
      </c>
      <c r="G59" s="120">
        <v>3338.48</v>
      </c>
      <c r="H59" s="120">
        <v>3338.48</v>
      </c>
      <c r="I59" s="120">
        <v>0</v>
      </c>
      <c r="J59" s="120">
        <v>0</v>
      </c>
      <c r="K59" s="120">
        <v>0</v>
      </c>
    </row>
    <row r="60" spans="1:11" x14ac:dyDescent="0.2">
      <c r="A60" s="119" t="s">
        <v>961</v>
      </c>
      <c r="B60" s="119" t="s">
        <v>962</v>
      </c>
      <c r="C60" s="120">
        <v>0</v>
      </c>
      <c r="D60" s="120">
        <v>0</v>
      </c>
      <c r="E60" s="120">
        <v>23.85</v>
      </c>
      <c r="F60" s="120">
        <v>23.85</v>
      </c>
      <c r="G60" s="120">
        <v>23.85</v>
      </c>
      <c r="H60" s="120">
        <v>23.85</v>
      </c>
      <c r="I60" s="120">
        <v>0</v>
      </c>
      <c r="J60" s="120">
        <v>0</v>
      </c>
      <c r="K60" s="120">
        <v>0</v>
      </c>
    </row>
    <row r="61" spans="1:11" x14ac:dyDescent="0.2">
      <c r="A61" s="119" t="s">
        <v>963</v>
      </c>
      <c r="B61" s="119" t="s">
        <v>964</v>
      </c>
      <c r="C61" s="120">
        <v>0</v>
      </c>
      <c r="D61" s="120">
        <v>0.08</v>
      </c>
      <c r="E61" s="120">
        <v>3320.51</v>
      </c>
      <c r="F61" s="120">
        <v>3320</v>
      </c>
      <c r="G61" s="120">
        <v>3320.51</v>
      </c>
      <c r="H61" s="120">
        <v>3320.08</v>
      </c>
      <c r="I61" s="120">
        <v>0.43</v>
      </c>
      <c r="J61" s="120">
        <v>0</v>
      </c>
      <c r="K61" s="120">
        <v>0.43</v>
      </c>
    </row>
    <row r="62" spans="1:11" x14ac:dyDescent="0.2">
      <c r="A62" s="119" t="s">
        <v>965</v>
      </c>
      <c r="B62" s="119" t="s">
        <v>966</v>
      </c>
      <c r="C62" s="120">
        <v>0</v>
      </c>
      <c r="D62" s="120">
        <v>1441.89</v>
      </c>
      <c r="E62" s="120">
        <v>4134.51</v>
      </c>
      <c r="F62" s="120">
        <v>4696.55</v>
      </c>
      <c r="G62" s="120">
        <v>4134.51</v>
      </c>
      <c r="H62" s="120">
        <v>6138.44</v>
      </c>
      <c r="I62" s="120">
        <v>0</v>
      </c>
      <c r="J62" s="120">
        <v>2003.93</v>
      </c>
      <c r="K62" s="120">
        <v>-2003.93</v>
      </c>
    </row>
    <row r="63" spans="1:11" x14ac:dyDescent="0.2">
      <c r="A63" s="119" t="s">
        <v>967</v>
      </c>
      <c r="B63" s="119" t="s">
        <v>968</v>
      </c>
      <c r="C63" s="120">
        <v>0</v>
      </c>
      <c r="D63" s="120">
        <v>20</v>
      </c>
      <c r="E63" s="120">
        <v>95</v>
      </c>
      <c r="F63" s="120">
        <v>165</v>
      </c>
      <c r="G63" s="120">
        <v>95</v>
      </c>
      <c r="H63" s="120">
        <v>185</v>
      </c>
      <c r="I63" s="120">
        <v>0</v>
      </c>
      <c r="J63" s="120">
        <v>90</v>
      </c>
      <c r="K63" s="120">
        <v>-90</v>
      </c>
    </row>
    <row r="64" spans="1:11" x14ac:dyDescent="0.2">
      <c r="A64" s="119" t="s">
        <v>969</v>
      </c>
      <c r="B64" s="119" t="s">
        <v>970</v>
      </c>
      <c r="C64" s="120">
        <v>2118.36</v>
      </c>
      <c r="D64" s="120">
        <v>0</v>
      </c>
      <c r="E64" s="120">
        <v>728</v>
      </c>
      <c r="F64" s="120">
        <v>0</v>
      </c>
      <c r="G64" s="120">
        <v>2846.36</v>
      </c>
      <c r="H64" s="120">
        <v>0</v>
      </c>
      <c r="I64" s="120">
        <v>2846.36</v>
      </c>
      <c r="J64" s="120">
        <v>0</v>
      </c>
      <c r="K64" s="120">
        <v>2846.36</v>
      </c>
    </row>
    <row r="65" spans="1:11" x14ac:dyDescent="0.2">
      <c r="A65" s="119" t="s">
        <v>971</v>
      </c>
      <c r="B65" s="119" t="s">
        <v>972</v>
      </c>
      <c r="C65" s="120">
        <v>90000</v>
      </c>
      <c r="D65" s="120">
        <v>0</v>
      </c>
      <c r="E65" s="120">
        <v>0</v>
      </c>
      <c r="F65" s="120">
        <v>0</v>
      </c>
      <c r="G65" s="120">
        <v>90000</v>
      </c>
      <c r="H65" s="120">
        <v>0</v>
      </c>
      <c r="I65" s="120">
        <v>90000</v>
      </c>
      <c r="J65" s="120">
        <v>0</v>
      </c>
      <c r="K65" s="120">
        <v>90000</v>
      </c>
    </row>
    <row r="66" spans="1:11" x14ac:dyDescent="0.2">
      <c r="A66" s="119" t="s">
        <v>973</v>
      </c>
      <c r="B66" s="119" t="s">
        <v>974</v>
      </c>
      <c r="C66" s="120">
        <v>0</v>
      </c>
      <c r="D66" s="120">
        <v>0</v>
      </c>
      <c r="E66" s="120">
        <v>1885.88</v>
      </c>
      <c r="F66" s="120">
        <v>1885.88</v>
      </c>
      <c r="G66" s="120">
        <v>1885.88</v>
      </c>
      <c r="H66" s="120">
        <v>1885.88</v>
      </c>
      <c r="I66" s="120">
        <v>0</v>
      </c>
      <c r="J66" s="120">
        <v>0</v>
      </c>
      <c r="K66" s="120">
        <v>0</v>
      </c>
    </row>
    <row r="67" spans="1:11" x14ac:dyDescent="0.2">
      <c r="A67" s="119" t="s">
        <v>975</v>
      </c>
      <c r="B67" s="119" t="s">
        <v>976</v>
      </c>
      <c r="C67" s="120">
        <v>29213411.859999999</v>
      </c>
      <c r="D67" s="120">
        <v>0</v>
      </c>
      <c r="E67" s="120">
        <v>988846.94</v>
      </c>
      <c r="F67" s="120">
        <v>1810454.64</v>
      </c>
      <c r="G67" s="120">
        <v>30202258.800000001</v>
      </c>
      <c r="H67" s="120">
        <v>1810454.64</v>
      </c>
      <c r="I67" s="120">
        <v>28391804.16</v>
      </c>
      <c r="J67" s="120">
        <v>0</v>
      </c>
      <c r="K67" s="120">
        <v>28391804.16</v>
      </c>
    </row>
    <row r="68" spans="1:11" x14ac:dyDescent="0.2">
      <c r="A68" s="119" t="s">
        <v>977</v>
      </c>
      <c r="B68" s="119" t="s">
        <v>978</v>
      </c>
      <c r="C68" s="120">
        <v>9998267.8000000007</v>
      </c>
      <c r="D68" s="120">
        <v>0</v>
      </c>
      <c r="E68" s="120">
        <v>337334.85</v>
      </c>
      <c r="F68" s="120">
        <v>555711.87</v>
      </c>
      <c r="G68" s="120">
        <v>10335602.65</v>
      </c>
      <c r="H68" s="120">
        <v>555711.87</v>
      </c>
      <c r="I68" s="120">
        <v>9779890.7799999993</v>
      </c>
      <c r="J68" s="120">
        <v>0</v>
      </c>
      <c r="K68" s="120">
        <v>9779890.7799999993</v>
      </c>
    </row>
    <row r="69" spans="1:11" x14ac:dyDescent="0.2">
      <c r="A69" s="119" t="s">
        <v>979</v>
      </c>
      <c r="B69" s="119" t="s">
        <v>980</v>
      </c>
      <c r="C69" s="120">
        <v>8872378.8200000003</v>
      </c>
      <c r="D69" s="120">
        <v>0</v>
      </c>
      <c r="E69" s="120">
        <v>-133087.23000000001</v>
      </c>
      <c r="F69" s="120">
        <v>53125</v>
      </c>
      <c r="G69" s="120">
        <v>8739291.5899999999</v>
      </c>
      <c r="H69" s="120">
        <v>53125</v>
      </c>
      <c r="I69" s="120">
        <v>8686166.5899999999</v>
      </c>
      <c r="J69" s="120">
        <v>0</v>
      </c>
      <c r="K69" s="120">
        <v>8686166.5899999999</v>
      </c>
    </row>
    <row r="70" spans="1:11" x14ac:dyDescent="0.2">
      <c r="A70" s="119" t="s">
        <v>981</v>
      </c>
      <c r="B70" s="119" t="s">
        <v>982</v>
      </c>
      <c r="C70" s="120">
        <v>10047980.26</v>
      </c>
      <c r="D70" s="120">
        <v>0</v>
      </c>
      <c r="E70" s="120">
        <v>278439.5</v>
      </c>
      <c r="F70" s="120">
        <v>449817.59</v>
      </c>
      <c r="G70" s="120">
        <v>10326419.76</v>
      </c>
      <c r="H70" s="120">
        <v>449817.59</v>
      </c>
      <c r="I70" s="120">
        <v>9876602.1699999999</v>
      </c>
      <c r="J70" s="120">
        <v>0</v>
      </c>
      <c r="K70" s="120">
        <v>9876602.1699999999</v>
      </c>
    </row>
    <row r="71" spans="1:11" x14ac:dyDescent="0.2">
      <c r="A71" s="119" t="s">
        <v>983</v>
      </c>
      <c r="B71" s="119" t="s">
        <v>984</v>
      </c>
      <c r="C71" s="120">
        <v>2521598.0499999998</v>
      </c>
      <c r="D71" s="120">
        <v>0</v>
      </c>
      <c r="E71" s="120">
        <v>12746.08</v>
      </c>
      <c r="F71" s="120">
        <v>53125</v>
      </c>
      <c r="G71" s="120">
        <v>2534344.13</v>
      </c>
      <c r="H71" s="120">
        <v>53125</v>
      </c>
      <c r="I71" s="120">
        <v>2481219.13</v>
      </c>
      <c r="J71" s="120">
        <v>0</v>
      </c>
      <c r="K71" s="120">
        <v>2481219.13</v>
      </c>
    </row>
    <row r="72" spans="1:11" x14ac:dyDescent="0.2">
      <c r="A72" s="119" t="s">
        <v>985</v>
      </c>
      <c r="B72" s="119" t="s">
        <v>986</v>
      </c>
      <c r="C72" s="120">
        <v>5756621370.2799997</v>
      </c>
      <c r="D72" s="120">
        <v>0</v>
      </c>
      <c r="E72" s="120">
        <v>3056316192.6300001</v>
      </c>
      <c r="F72" s="120">
        <v>3056000000</v>
      </c>
      <c r="G72" s="120">
        <v>8812937562.9099998</v>
      </c>
      <c r="H72" s="120">
        <v>3056000000</v>
      </c>
      <c r="I72" s="120">
        <v>5756937562.9099998</v>
      </c>
      <c r="J72" s="120">
        <v>0</v>
      </c>
      <c r="K72" s="120">
        <v>5756937562.9099998</v>
      </c>
    </row>
    <row r="73" spans="1:11" x14ac:dyDescent="0.2">
      <c r="A73" s="119" t="s">
        <v>987</v>
      </c>
      <c r="B73" s="119" t="s">
        <v>988</v>
      </c>
      <c r="C73" s="120">
        <v>583690800</v>
      </c>
      <c r="D73" s="120">
        <v>0</v>
      </c>
      <c r="E73" s="120">
        <v>0</v>
      </c>
      <c r="F73" s="120">
        <v>0</v>
      </c>
      <c r="G73" s="120">
        <v>583690800</v>
      </c>
      <c r="H73" s="120">
        <v>0</v>
      </c>
      <c r="I73" s="120">
        <v>583690800</v>
      </c>
      <c r="J73" s="120">
        <v>0</v>
      </c>
      <c r="K73" s="120">
        <v>583690800</v>
      </c>
    </row>
    <row r="74" spans="1:11" x14ac:dyDescent="0.2">
      <c r="A74" s="119" t="s">
        <v>989</v>
      </c>
      <c r="B74" s="119" t="s">
        <v>990</v>
      </c>
      <c r="C74" s="120">
        <v>1000000</v>
      </c>
      <c r="D74" s="120">
        <v>0</v>
      </c>
      <c r="E74" s="120">
        <v>0</v>
      </c>
      <c r="F74" s="120">
        <v>0</v>
      </c>
      <c r="G74" s="120">
        <v>1000000</v>
      </c>
      <c r="H74" s="120">
        <v>0</v>
      </c>
      <c r="I74" s="120">
        <v>1000000</v>
      </c>
      <c r="J74" s="120">
        <v>0</v>
      </c>
      <c r="K74" s="120">
        <v>1000000</v>
      </c>
    </row>
    <row r="75" spans="1:11" x14ac:dyDescent="0.2">
      <c r="A75" s="119" t="s">
        <v>991</v>
      </c>
      <c r="B75" s="119" t="s">
        <v>992</v>
      </c>
      <c r="C75" s="120">
        <v>179751672.34</v>
      </c>
      <c r="D75" s="120">
        <v>0</v>
      </c>
      <c r="E75" s="120">
        <v>0</v>
      </c>
      <c r="F75" s="120">
        <v>0</v>
      </c>
      <c r="G75" s="120">
        <v>179751672.34</v>
      </c>
      <c r="H75" s="120">
        <v>0</v>
      </c>
      <c r="I75" s="120">
        <v>179751672.34</v>
      </c>
      <c r="J75" s="120">
        <v>0</v>
      </c>
      <c r="K75" s="120">
        <v>179751672.34</v>
      </c>
    </row>
    <row r="76" spans="1:11" x14ac:dyDescent="0.2">
      <c r="A76" s="119" t="s">
        <v>993</v>
      </c>
      <c r="B76" s="119" t="s">
        <v>994</v>
      </c>
      <c r="C76" s="120">
        <v>276582458.47000003</v>
      </c>
      <c r="D76" s="120">
        <v>0</v>
      </c>
      <c r="E76" s="120">
        <v>0</v>
      </c>
      <c r="F76" s="120">
        <v>2850000</v>
      </c>
      <c r="G76" s="120">
        <v>276582458.47000003</v>
      </c>
      <c r="H76" s="120">
        <v>2850000</v>
      </c>
      <c r="I76" s="120">
        <v>273732458.47000003</v>
      </c>
      <c r="J76" s="120">
        <v>0</v>
      </c>
      <c r="K76" s="120">
        <v>273732458.47000003</v>
      </c>
    </row>
    <row r="77" spans="1:11" x14ac:dyDescent="0.2">
      <c r="A77" s="119" t="s">
        <v>995</v>
      </c>
      <c r="B77" s="119" t="s">
        <v>996</v>
      </c>
      <c r="C77" s="120">
        <v>82302507.829999998</v>
      </c>
      <c r="D77" s="120">
        <v>0</v>
      </c>
      <c r="E77" s="120">
        <v>0</v>
      </c>
      <c r="F77" s="120">
        <v>0</v>
      </c>
      <c r="G77" s="120">
        <v>82302507.829999998</v>
      </c>
      <c r="H77" s="120">
        <v>0</v>
      </c>
      <c r="I77" s="120">
        <v>82302507.829999998</v>
      </c>
      <c r="J77" s="120">
        <v>0</v>
      </c>
      <c r="K77" s="120">
        <v>82302507.829999998</v>
      </c>
    </row>
    <row r="78" spans="1:11" x14ac:dyDescent="0.2">
      <c r="A78" s="119" t="s">
        <v>997</v>
      </c>
      <c r="B78" s="119" t="s">
        <v>998</v>
      </c>
      <c r="C78" s="120">
        <v>21738889.670000002</v>
      </c>
      <c r="D78" s="120">
        <v>0</v>
      </c>
      <c r="E78" s="120">
        <v>0</v>
      </c>
      <c r="F78" s="120">
        <v>0</v>
      </c>
      <c r="G78" s="120">
        <v>21738889.670000002</v>
      </c>
      <c r="H78" s="120">
        <v>0</v>
      </c>
      <c r="I78" s="120">
        <v>21738889.670000002</v>
      </c>
      <c r="J78" s="120">
        <v>0</v>
      </c>
      <c r="K78" s="120">
        <v>21738889.670000002</v>
      </c>
    </row>
    <row r="79" spans="1:11" x14ac:dyDescent="0.2">
      <c r="A79" s="119" t="s">
        <v>999</v>
      </c>
      <c r="B79" s="119" t="s">
        <v>1000</v>
      </c>
      <c r="C79" s="120">
        <v>24846748.460000001</v>
      </c>
      <c r="D79" s="120">
        <v>0</v>
      </c>
      <c r="E79" s="120">
        <v>0</v>
      </c>
      <c r="F79" s="120">
        <v>0</v>
      </c>
      <c r="G79" s="120">
        <v>24846748.460000001</v>
      </c>
      <c r="H79" s="120">
        <v>0</v>
      </c>
      <c r="I79" s="120">
        <v>24846748.460000001</v>
      </c>
      <c r="J79" s="120">
        <v>0</v>
      </c>
      <c r="K79" s="120">
        <v>24846748.460000001</v>
      </c>
    </row>
    <row r="80" spans="1:11" x14ac:dyDescent="0.2">
      <c r="A80" s="119" t="s">
        <v>1001</v>
      </c>
      <c r="B80" s="119" t="s">
        <v>651</v>
      </c>
      <c r="C80" s="120">
        <v>188198127.62</v>
      </c>
      <c r="D80" s="120">
        <v>0</v>
      </c>
      <c r="E80" s="120">
        <v>0</v>
      </c>
      <c r="F80" s="120">
        <v>184938409.47</v>
      </c>
      <c r="G80" s="120">
        <v>188198127.62</v>
      </c>
      <c r="H80" s="120">
        <v>184938409.47</v>
      </c>
      <c r="I80" s="120">
        <v>3259718.15</v>
      </c>
      <c r="J80" s="120">
        <v>0</v>
      </c>
      <c r="K80" s="120">
        <v>3259718.15</v>
      </c>
    </row>
    <row r="81" spans="1:11" x14ac:dyDescent="0.2">
      <c r="A81" s="119" t="s">
        <v>1002</v>
      </c>
      <c r="B81" s="119" t="s">
        <v>649</v>
      </c>
      <c r="C81" s="120">
        <v>361226627.44999999</v>
      </c>
      <c r="D81" s="120">
        <v>0</v>
      </c>
      <c r="E81" s="120">
        <v>0</v>
      </c>
      <c r="F81" s="120">
        <v>26257794.420000002</v>
      </c>
      <c r="G81" s="120">
        <v>361226627.44999999</v>
      </c>
      <c r="H81" s="120">
        <v>26257794.420000002</v>
      </c>
      <c r="I81" s="120">
        <v>334968833.02999997</v>
      </c>
      <c r="J81" s="120">
        <v>0</v>
      </c>
      <c r="K81" s="120">
        <v>334968833.02999997</v>
      </c>
    </row>
    <row r="82" spans="1:11" x14ac:dyDescent="0.2">
      <c r="A82" s="119" t="s">
        <v>1003</v>
      </c>
      <c r="B82" s="119" t="s">
        <v>647</v>
      </c>
      <c r="C82" s="120">
        <v>53957029.990000002</v>
      </c>
      <c r="D82" s="120">
        <v>0</v>
      </c>
      <c r="E82" s="120">
        <v>0</v>
      </c>
      <c r="F82" s="120">
        <v>7477964.46</v>
      </c>
      <c r="G82" s="120">
        <v>53957029.990000002</v>
      </c>
      <c r="H82" s="120">
        <v>7477964.46</v>
      </c>
      <c r="I82" s="120">
        <v>46479065.530000001</v>
      </c>
      <c r="J82" s="120">
        <v>0</v>
      </c>
      <c r="K82" s="120">
        <v>46479065.530000001</v>
      </c>
    </row>
    <row r="83" spans="1:11" x14ac:dyDescent="0.2">
      <c r="A83" s="119" t="s">
        <v>1004</v>
      </c>
      <c r="B83" s="119" t="s">
        <v>1005</v>
      </c>
      <c r="C83" s="120">
        <v>104979254.51000001</v>
      </c>
      <c r="D83" s="120">
        <v>0</v>
      </c>
      <c r="E83" s="120">
        <v>0</v>
      </c>
      <c r="F83" s="120">
        <v>19500000</v>
      </c>
      <c r="G83" s="120">
        <v>104979254.51000001</v>
      </c>
      <c r="H83" s="120">
        <v>19500000</v>
      </c>
      <c r="I83" s="120">
        <v>85479254.510000005</v>
      </c>
      <c r="J83" s="120">
        <v>0</v>
      </c>
      <c r="K83" s="120">
        <v>85479254.510000005</v>
      </c>
    </row>
    <row r="84" spans="1:11" x14ac:dyDescent="0.2">
      <c r="A84" s="119" t="s">
        <v>1006</v>
      </c>
      <c r="B84" s="119" t="s">
        <v>1007</v>
      </c>
      <c r="C84" s="120">
        <v>7540.05</v>
      </c>
      <c r="D84" s="120">
        <v>0</v>
      </c>
      <c r="E84" s="120">
        <v>0</v>
      </c>
      <c r="F84" s="120">
        <v>0</v>
      </c>
      <c r="G84" s="120">
        <v>7540.05</v>
      </c>
      <c r="H84" s="120">
        <v>0</v>
      </c>
      <c r="I84" s="120">
        <v>7540.05</v>
      </c>
      <c r="J84" s="120">
        <v>0</v>
      </c>
      <c r="K84" s="120">
        <v>7540.05</v>
      </c>
    </row>
    <row r="85" spans="1:11" x14ac:dyDescent="0.2">
      <c r="A85" s="119" t="s">
        <v>1008</v>
      </c>
      <c r="B85" s="119" t="s">
        <v>1009</v>
      </c>
      <c r="C85" s="120">
        <v>163123.13</v>
      </c>
      <c r="D85" s="120">
        <v>0</v>
      </c>
      <c r="E85" s="120">
        <v>456218.09</v>
      </c>
      <c r="F85" s="120">
        <v>568191.22</v>
      </c>
      <c r="G85" s="120">
        <v>619341.22</v>
      </c>
      <c r="H85" s="120">
        <v>568191.22</v>
      </c>
      <c r="I85" s="120">
        <v>51150</v>
      </c>
      <c r="J85" s="120">
        <v>0</v>
      </c>
      <c r="K85" s="120">
        <v>51150</v>
      </c>
    </row>
    <row r="86" spans="1:11" x14ac:dyDescent="0.2">
      <c r="A86" s="119" t="s">
        <v>1010</v>
      </c>
      <c r="B86" s="119" t="s">
        <v>1011</v>
      </c>
      <c r="C86" s="120">
        <v>129549446.31</v>
      </c>
      <c r="D86" s="120">
        <v>0</v>
      </c>
      <c r="E86" s="120">
        <v>393239515.85000002</v>
      </c>
      <c r="F86" s="120">
        <v>430785639.29000002</v>
      </c>
      <c r="G86" s="120">
        <v>522788962.16000003</v>
      </c>
      <c r="H86" s="120">
        <v>430785639.29000002</v>
      </c>
      <c r="I86" s="120">
        <v>92003322.870000005</v>
      </c>
      <c r="J86" s="120">
        <v>0</v>
      </c>
      <c r="K86" s="120">
        <v>92003322.870000005</v>
      </c>
    </row>
    <row r="87" spans="1:11" x14ac:dyDescent="0.2">
      <c r="A87" s="119" t="s">
        <v>1012</v>
      </c>
      <c r="B87" s="119" t="s">
        <v>1013</v>
      </c>
      <c r="C87" s="120">
        <v>0</v>
      </c>
      <c r="D87" s="120">
        <v>0</v>
      </c>
      <c r="E87" s="120">
        <v>268028867.21000001</v>
      </c>
      <c r="F87" s="120">
        <v>228065739.09999999</v>
      </c>
      <c r="G87" s="120">
        <v>268028867.21000001</v>
      </c>
      <c r="H87" s="120">
        <v>228065739.09999999</v>
      </c>
      <c r="I87" s="120">
        <v>39963128.109999999</v>
      </c>
      <c r="J87" s="120">
        <v>0</v>
      </c>
      <c r="K87" s="120">
        <v>39963128.109999999</v>
      </c>
    </row>
    <row r="88" spans="1:11" x14ac:dyDescent="0.2">
      <c r="A88" s="119" t="s">
        <v>1014</v>
      </c>
      <c r="B88" s="119" t="s">
        <v>1015</v>
      </c>
      <c r="C88" s="120">
        <v>6358904.1100000003</v>
      </c>
      <c r="D88" s="120">
        <v>0</v>
      </c>
      <c r="E88" s="120">
        <v>0</v>
      </c>
      <c r="F88" s="120">
        <v>0</v>
      </c>
      <c r="G88" s="120">
        <v>6358904.1100000003</v>
      </c>
      <c r="H88" s="120">
        <v>0</v>
      </c>
      <c r="I88" s="120">
        <v>6358904.1100000003</v>
      </c>
      <c r="J88" s="120">
        <v>0</v>
      </c>
      <c r="K88" s="120">
        <v>6358904.1100000003</v>
      </c>
    </row>
    <row r="89" spans="1:11" x14ac:dyDescent="0.2">
      <c r="A89" s="119" t="s">
        <v>1016</v>
      </c>
      <c r="B89" s="119" t="s">
        <v>1017</v>
      </c>
      <c r="C89" s="120">
        <v>8500</v>
      </c>
      <c r="D89" s="120">
        <v>0</v>
      </c>
      <c r="E89" s="120">
        <v>0</v>
      </c>
      <c r="F89" s="120">
        <v>0</v>
      </c>
      <c r="G89" s="120">
        <v>8500</v>
      </c>
      <c r="H89" s="120">
        <v>0</v>
      </c>
      <c r="I89" s="120">
        <v>8500</v>
      </c>
      <c r="J89" s="120">
        <v>0</v>
      </c>
      <c r="K89" s="120">
        <v>8500</v>
      </c>
    </row>
    <row r="90" spans="1:11" x14ac:dyDescent="0.2">
      <c r="A90" s="119" t="s">
        <v>1018</v>
      </c>
      <c r="B90" s="119" t="s">
        <v>1019</v>
      </c>
      <c r="C90" s="120">
        <v>16250</v>
      </c>
      <c r="D90" s="120">
        <v>0</v>
      </c>
      <c r="E90" s="120">
        <v>0</v>
      </c>
      <c r="F90" s="120">
        <v>0</v>
      </c>
      <c r="G90" s="120">
        <v>16250</v>
      </c>
      <c r="H90" s="120">
        <v>0</v>
      </c>
      <c r="I90" s="120">
        <v>16250</v>
      </c>
      <c r="J90" s="120">
        <v>0</v>
      </c>
      <c r="K90" s="120">
        <v>16250</v>
      </c>
    </row>
    <row r="91" spans="1:11" x14ac:dyDescent="0.2">
      <c r="A91" s="119" t="s">
        <v>1020</v>
      </c>
      <c r="B91" s="119" t="s">
        <v>1021</v>
      </c>
      <c r="C91" s="120">
        <v>314732.59999999998</v>
      </c>
      <c r="D91" s="120">
        <v>0</v>
      </c>
      <c r="E91" s="120">
        <v>0</v>
      </c>
      <c r="F91" s="120">
        <v>0</v>
      </c>
      <c r="G91" s="120">
        <v>314732.59999999998</v>
      </c>
      <c r="H91" s="120">
        <v>0</v>
      </c>
      <c r="I91" s="120">
        <v>314732.59999999998</v>
      </c>
      <c r="J91" s="120">
        <v>0</v>
      </c>
      <c r="K91" s="120">
        <v>314732.59999999998</v>
      </c>
    </row>
    <row r="92" spans="1:11" x14ac:dyDescent="0.2">
      <c r="A92" s="119" t="s">
        <v>1022</v>
      </c>
      <c r="B92" s="119" t="s">
        <v>1023</v>
      </c>
      <c r="C92" s="120">
        <v>0</v>
      </c>
      <c r="D92" s="120">
        <v>381187085.23000002</v>
      </c>
      <c r="E92" s="120">
        <v>0</v>
      </c>
      <c r="F92" s="120">
        <v>0</v>
      </c>
      <c r="G92" s="120">
        <v>0</v>
      </c>
      <c r="H92" s="120">
        <v>381187085.23000002</v>
      </c>
      <c r="I92" s="120">
        <v>0</v>
      </c>
      <c r="J92" s="120">
        <v>381187085.23000002</v>
      </c>
      <c r="K92" s="120">
        <v>-381187085.23000002</v>
      </c>
    </row>
    <row r="93" spans="1:11" x14ac:dyDescent="0.2">
      <c r="A93" s="119" t="s">
        <v>1024</v>
      </c>
      <c r="B93" s="119" t="s">
        <v>1025</v>
      </c>
      <c r="C93" s="120">
        <v>0</v>
      </c>
      <c r="D93" s="120">
        <v>179751672.34</v>
      </c>
      <c r="E93" s="120">
        <v>0</v>
      </c>
      <c r="F93" s="120">
        <v>0</v>
      </c>
      <c r="G93" s="120">
        <v>0</v>
      </c>
      <c r="H93" s="120">
        <v>179751672.34</v>
      </c>
      <c r="I93" s="120">
        <v>0</v>
      </c>
      <c r="J93" s="120">
        <v>179751672.34</v>
      </c>
      <c r="K93" s="120">
        <v>-179751672.34</v>
      </c>
    </row>
    <row r="94" spans="1:11" x14ac:dyDescent="0.2">
      <c r="A94" s="119" t="s">
        <v>1026</v>
      </c>
      <c r="B94" s="119" t="s">
        <v>1027</v>
      </c>
      <c r="C94" s="120">
        <v>0</v>
      </c>
      <c r="D94" s="120">
        <v>8386925.8700000001</v>
      </c>
      <c r="E94" s="120">
        <v>0</v>
      </c>
      <c r="F94" s="120">
        <v>0</v>
      </c>
      <c r="G94" s="120">
        <v>0</v>
      </c>
      <c r="H94" s="120">
        <v>8386925.8700000001</v>
      </c>
      <c r="I94" s="120">
        <v>0</v>
      </c>
      <c r="J94" s="120">
        <v>8386925.8700000001</v>
      </c>
      <c r="K94" s="120">
        <v>-8386925.8700000001</v>
      </c>
    </row>
    <row r="95" spans="1:11" ht="14.25" x14ac:dyDescent="0.2">
      <c r="A95" s="567" t="s">
        <v>1028</v>
      </c>
      <c r="B95" s="567"/>
      <c r="C95" s="121">
        <v>7993006952.5100002</v>
      </c>
      <c r="D95" s="121">
        <v>569328335.32000005</v>
      </c>
      <c r="E95" s="121">
        <v>7531678397.3500004</v>
      </c>
      <c r="F95" s="121">
        <v>7031260816.4200001</v>
      </c>
      <c r="G95" s="121">
        <v>15524685349.860001</v>
      </c>
      <c r="H95" s="121">
        <v>7600589151.7399998</v>
      </c>
      <c r="I95" s="121">
        <v>8493429221.0799999</v>
      </c>
      <c r="J95" s="121">
        <v>569333022.96000004</v>
      </c>
      <c r="K95" s="121">
        <v>7924096198.1199999</v>
      </c>
    </row>
    <row r="96" spans="1:11" x14ac:dyDescent="0.2">
      <c r="A96" s="563"/>
      <c r="B96" s="563"/>
      <c r="C96" s="563"/>
      <c r="D96" s="563"/>
      <c r="E96" s="563"/>
      <c r="F96" s="563"/>
      <c r="G96" s="563"/>
      <c r="H96" s="563"/>
      <c r="I96" s="563"/>
      <c r="J96" s="563"/>
      <c r="K96" s="563"/>
    </row>
    <row r="97" spans="1:11" x14ac:dyDescent="0.2">
      <c r="A97" s="565" t="s">
        <v>771</v>
      </c>
      <c r="B97" s="565"/>
      <c r="C97" s="565"/>
      <c r="D97" s="565"/>
      <c r="E97" s="565"/>
      <c r="F97" s="565"/>
      <c r="G97" s="565"/>
      <c r="H97" s="565"/>
      <c r="I97" s="565"/>
      <c r="J97" s="565"/>
      <c r="K97" s="565"/>
    </row>
    <row r="98" spans="1:11" ht="12.75" customHeight="1" x14ac:dyDescent="0.2">
      <c r="A98" s="137" t="s">
        <v>772</v>
      </c>
      <c r="B98" s="137" t="s">
        <v>773</v>
      </c>
      <c r="C98" s="566" t="s">
        <v>774</v>
      </c>
      <c r="D98" s="566"/>
      <c r="E98" s="566" t="s">
        <v>775</v>
      </c>
      <c r="F98" s="566"/>
      <c r="G98" s="566" t="s">
        <v>776</v>
      </c>
      <c r="H98" s="566"/>
      <c r="I98" s="566" t="s">
        <v>777</v>
      </c>
      <c r="J98" s="566"/>
      <c r="K98" s="137" t="s">
        <v>778</v>
      </c>
    </row>
    <row r="99" spans="1:11" x14ac:dyDescent="0.2">
      <c r="A99" s="119" t="s">
        <v>1029</v>
      </c>
      <c r="B99" s="119" t="s">
        <v>1030</v>
      </c>
      <c r="C99" s="120">
        <v>0</v>
      </c>
      <c r="D99" s="120">
        <v>150017.1</v>
      </c>
      <c r="E99" s="120">
        <v>1604469.77</v>
      </c>
      <c r="F99" s="120">
        <v>1632687.26</v>
      </c>
      <c r="G99" s="120">
        <v>1604469.77</v>
      </c>
      <c r="H99" s="120">
        <v>1782704.36</v>
      </c>
      <c r="I99" s="120">
        <v>0</v>
      </c>
      <c r="J99" s="120">
        <v>178234.59</v>
      </c>
      <c r="K99" s="120">
        <v>-178234.59</v>
      </c>
    </row>
    <row r="100" spans="1:11" x14ac:dyDescent="0.2">
      <c r="A100" s="119" t="s">
        <v>1031</v>
      </c>
      <c r="B100" s="119" t="s">
        <v>1032</v>
      </c>
      <c r="C100" s="120">
        <v>0</v>
      </c>
      <c r="D100" s="120">
        <v>20840.57</v>
      </c>
      <c r="E100" s="120">
        <v>20840.57</v>
      </c>
      <c r="F100" s="120">
        <v>0</v>
      </c>
      <c r="G100" s="120">
        <v>20840.57</v>
      </c>
      <c r="H100" s="120">
        <v>20840.57</v>
      </c>
      <c r="I100" s="120">
        <v>0</v>
      </c>
      <c r="J100" s="120">
        <v>0</v>
      </c>
      <c r="K100" s="120">
        <v>0</v>
      </c>
    </row>
    <row r="101" spans="1:11" x14ac:dyDescent="0.2">
      <c r="A101" s="119" t="s">
        <v>1033</v>
      </c>
      <c r="B101" s="119" t="s">
        <v>809</v>
      </c>
      <c r="C101" s="120">
        <v>0</v>
      </c>
      <c r="D101" s="120">
        <v>32553.119999999999</v>
      </c>
      <c r="E101" s="120">
        <v>429364.8</v>
      </c>
      <c r="F101" s="120">
        <v>440939.97</v>
      </c>
      <c r="G101" s="120">
        <v>429364.8</v>
      </c>
      <c r="H101" s="120">
        <v>473493.09</v>
      </c>
      <c r="I101" s="120">
        <v>0</v>
      </c>
      <c r="J101" s="120">
        <v>44128.29</v>
      </c>
      <c r="K101" s="120">
        <v>-44128.29</v>
      </c>
    </row>
    <row r="102" spans="1:11" x14ac:dyDescent="0.2">
      <c r="A102" s="119" t="s">
        <v>1034</v>
      </c>
      <c r="B102" s="119" t="s">
        <v>1035</v>
      </c>
      <c r="C102" s="120">
        <v>0</v>
      </c>
      <c r="D102" s="120">
        <v>42114.05</v>
      </c>
      <c r="E102" s="120">
        <v>376965.86</v>
      </c>
      <c r="F102" s="120">
        <v>378160.05</v>
      </c>
      <c r="G102" s="120">
        <v>376965.86</v>
      </c>
      <c r="H102" s="120">
        <v>420274.1</v>
      </c>
      <c r="I102" s="120">
        <v>0</v>
      </c>
      <c r="J102" s="120">
        <v>43308.24</v>
      </c>
      <c r="K102" s="120">
        <v>-43308.24</v>
      </c>
    </row>
    <row r="103" spans="1:11" x14ac:dyDescent="0.2">
      <c r="A103" s="119" t="s">
        <v>1036</v>
      </c>
      <c r="B103" s="119" t="s">
        <v>1037</v>
      </c>
      <c r="C103" s="120">
        <v>0</v>
      </c>
      <c r="D103" s="120">
        <v>11578.57</v>
      </c>
      <c r="E103" s="120">
        <v>104577.43</v>
      </c>
      <c r="F103" s="120">
        <v>107434.94</v>
      </c>
      <c r="G103" s="120">
        <v>104577.43</v>
      </c>
      <c r="H103" s="120">
        <v>119013.51</v>
      </c>
      <c r="I103" s="120">
        <v>0</v>
      </c>
      <c r="J103" s="120">
        <v>14436.08</v>
      </c>
      <c r="K103" s="120">
        <v>-14436.08</v>
      </c>
    </row>
    <row r="104" spans="1:11" x14ac:dyDescent="0.2">
      <c r="A104" s="119" t="s">
        <v>1038</v>
      </c>
      <c r="B104" s="119" t="s">
        <v>1039</v>
      </c>
      <c r="C104" s="120">
        <v>0</v>
      </c>
      <c r="D104" s="120">
        <v>701.16</v>
      </c>
      <c r="E104" s="120">
        <v>6188.59</v>
      </c>
      <c r="F104" s="120">
        <v>6405.05</v>
      </c>
      <c r="G104" s="120">
        <v>6188.59</v>
      </c>
      <c r="H104" s="120">
        <v>7106.21</v>
      </c>
      <c r="I104" s="120">
        <v>0</v>
      </c>
      <c r="J104" s="120">
        <v>917.62</v>
      </c>
      <c r="K104" s="120">
        <v>-917.62</v>
      </c>
    </row>
    <row r="105" spans="1:11" x14ac:dyDescent="0.2">
      <c r="A105" s="119" t="s">
        <v>1040</v>
      </c>
      <c r="B105" s="119" t="s">
        <v>1041</v>
      </c>
      <c r="C105" s="120">
        <v>0</v>
      </c>
      <c r="D105" s="120">
        <v>39606.78</v>
      </c>
      <c r="E105" s="120">
        <v>391577.55</v>
      </c>
      <c r="F105" s="120">
        <v>395271.43</v>
      </c>
      <c r="G105" s="120">
        <v>391577.55</v>
      </c>
      <c r="H105" s="120">
        <v>434878.21</v>
      </c>
      <c r="I105" s="120">
        <v>0</v>
      </c>
      <c r="J105" s="120">
        <v>43300.66</v>
      </c>
      <c r="K105" s="120">
        <v>-43300.66</v>
      </c>
    </row>
    <row r="106" spans="1:11" x14ac:dyDescent="0.2">
      <c r="A106" s="119" t="s">
        <v>1042</v>
      </c>
      <c r="B106" s="119" t="s">
        <v>1043</v>
      </c>
      <c r="C106" s="120">
        <v>0</v>
      </c>
      <c r="D106" s="120">
        <v>5014.6400000000003</v>
      </c>
      <c r="E106" s="120">
        <v>5014.6400000000003</v>
      </c>
      <c r="F106" s="120">
        <v>0</v>
      </c>
      <c r="G106" s="120">
        <v>5014.6400000000003</v>
      </c>
      <c r="H106" s="120">
        <v>5014.6400000000003</v>
      </c>
      <c r="I106" s="120">
        <v>0</v>
      </c>
      <c r="J106" s="120">
        <v>0</v>
      </c>
      <c r="K106" s="120">
        <v>0</v>
      </c>
    </row>
    <row r="107" spans="1:11" x14ac:dyDescent="0.2">
      <c r="A107" s="119" t="s">
        <v>1044</v>
      </c>
      <c r="B107" s="119" t="s">
        <v>369</v>
      </c>
      <c r="C107" s="120">
        <v>0</v>
      </c>
      <c r="D107" s="120">
        <v>1474.88</v>
      </c>
      <c r="E107" s="120">
        <v>1506.64</v>
      </c>
      <c r="F107" s="120">
        <v>31.76</v>
      </c>
      <c r="G107" s="120">
        <v>1506.64</v>
      </c>
      <c r="H107" s="120">
        <v>1506.64</v>
      </c>
      <c r="I107" s="120">
        <v>0</v>
      </c>
      <c r="J107" s="120">
        <v>0</v>
      </c>
      <c r="K107" s="120">
        <v>0</v>
      </c>
    </row>
    <row r="108" spans="1:11" x14ac:dyDescent="0.2">
      <c r="A108" s="119" t="s">
        <v>1045</v>
      </c>
      <c r="B108" s="119" t="s">
        <v>1046</v>
      </c>
      <c r="C108" s="120">
        <v>0</v>
      </c>
      <c r="D108" s="120">
        <v>915.54</v>
      </c>
      <c r="E108" s="120">
        <v>6945.95</v>
      </c>
      <c r="F108" s="120">
        <v>6030.41</v>
      </c>
      <c r="G108" s="120">
        <v>6945.95</v>
      </c>
      <c r="H108" s="120">
        <v>6945.95</v>
      </c>
      <c r="I108" s="120">
        <v>0</v>
      </c>
      <c r="J108" s="120">
        <v>0</v>
      </c>
      <c r="K108" s="120">
        <v>0</v>
      </c>
    </row>
    <row r="109" spans="1:11" x14ac:dyDescent="0.2">
      <c r="A109" s="119" t="s">
        <v>1047</v>
      </c>
      <c r="B109" s="119" t="s">
        <v>1048</v>
      </c>
      <c r="C109" s="120">
        <v>0</v>
      </c>
      <c r="D109" s="120">
        <v>14381.44</v>
      </c>
      <c r="E109" s="120">
        <v>70801.69</v>
      </c>
      <c r="F109" s="120">
        <v>66323.360000000001</v>
      </c>
      <c r="G109" s="120">
        <v>70801.69</v>
      </c>
      <c r="H109" s="120">
        <v>80704.800000000003</v>
      </c>
      <c r="I109" s="120">
        <v>0</v>
      </c>
      <c r="J109" s="120">
        <v>9903.11</v>
      </c>
      <c r="K109" s="120">
        <v>-9903.11</v>
      </c>
    </row>
    <row r="110" spans="1:11" x14ac:dyDescent="0.2">
      <c r="A110" s="119" t="s">
        <v>1049</v>
      </c>
      <c r="B110" s="119" t="s">
        <v>1050</v>
      </c>
      <c r="C110" s="120">
        <v>0</v>
      </c>
      <c r="D110" s="120">
        <v>5892</v>
      </c>
      <c r="E110" s="120">
        <v>38964</v>
      </c>
      <c r="F110" s="120">
        <v>38204</v>
      </c>
      <c r="G110" s="120">
        <v>38964</v>
      </c>
      <c r="H110" s="120">
        <v>44096</v>
      </c>
      <c r="I110" s="120">
        <v>0</v>
      </c>
      <c r="J110" s="120">
        <v>5132</v>
      </c>
      <c r="K110" s="120">
        <v>-5132</v>
      </c>
    </row>
    <row r="111" spans="1:11" x14ac:dyDescent="0.2">
      <c r="A111" s="119" t="s">
        <v>1051</v>
      </c>
      <c r="B111" s="119" t="s">
        <v>1052</v>
      </c>
      <c r="C111" s="120">
        <v>0</v>
      </c>
      <c r="D111" s="120">
        <v>0</v>
      </c>
      <c r="E111" s="120">
        <v>11250</v>
      </c>
      <c r="F111" s="120">
        <v>11250</v>
      </c>
      <c r="G111" s="120">
        <v>11250</v>
      </c>
      <c r="H111" s="120">
        <v>11250</v>
      </c>
      <c r="I111" s="120">
        <v>0</v>
      </c>
      <c r="J111" s="120">
        <v>0</v>
      </c>
      <c r="K111" s="120">
        <v>0</v>
      </c>
    </row>
    <row r="112" spans="1:11" x14ac:dyDescent="0.2">
      <c r="A112" s="119" t="s">
        <v>1053</v>
      </c>
      <c r="B112" s="119" t="s">
        <v>1054</v>
      </c>
      <c r="C112" s="120">
        <v>0</v>
      </c>
      <c r="D112" s="120">
        <v>0</v>
      </c>
      <c r="E112" s="120">
        <v>1309.93</v>
      </c>
      <c r="F112" s="120">
        <v>1307.9000000000001</v>
      </c>
      <c r="G112" s="120">
        <v>1309.93</v>
      </c>
      <c r="H112" s="120">
        <v>1307.9000000000001</v>
      </c>
      <c r="I112" s="120">
        <v>2.0299999999999998</v>
      </c>
      <c r="J112" s="120">
        <v>0</v>
      </c>
      <c r="K112" s="120">
        <v>2.0299999999999998</v>
      </c>
    </row>
    <row r="113" spans="1:11" x14ac:dyDescent="0.2">
      <c r="A113" s="119" t="s">
        <v>1055</v>
      </c>
      <c r="B113" s="119" t="s">
        <v>1056</v>
      </c>
      <c r="C113" s="120">
        <v>0</v>
      </c>
      <c r="D113" s="120">
        <v>0</v>
      </c>
      <c r="E113" s="120">
        <v>436.65</v>
      </c>
      <c r="F113" s="120">
        <v>435.97</v>
      </c>
      <c r="G113" s="120">
        <v>436.65</v>
      </c>
      <c r="H113" s="120">
        <v>435.97</v>
      </c>
      <c r="I113" s="120">
        <v>0.68</v>
      </c>
      <c r="J113" s="120">
        <v>0</v>
      </c>
      <c r="K113" s="120">
        <v>0.68</v>
      </c>
    </row>
    <row r="114" spans="1:11" x14ac:dyDescent="0.2">
      <c r="A114" s="119" t="s">
        <v>1057</v>
      </c>
      <c r="B114" s="119" t="s">
        <v>1058</v>
      </c>
      <c r="C114" s="120">
        <v>0</v>
      </c>
      <c r="D114" s="120">
        <v>0</v>
      </c>
      <c r="E114" s="120">
        <v>4451.6499999999996</v>
      </c>
      <c r="F114" s="120">
        <v>4444.75</v>
      </c>
      <c r="G114" s="120">
        <v>4451.6499999999996</v>
      </c>
      <c r="H114" s="120">
        <v>4444.75</v>
      </c>
      <c r="I114" s="120">
        <v>6.9</v>
      </c>
      <c r="J114" s="120">
        <v>0</v>
      </c>
      <c r="K114" s="120">
        <v>6.9</v>
      </c>
    </row>
    <row r="115" spans="1:11" x14ac:dyDescent="0.2">
      <c r="A115" s="119" t="s">
        <v>1059</v>
      </c>
      <c r="B115" s="119" t="s">
        <v>1060</v>
      </c>
      <c r="C115" s="120">
        <v>0</v>
      </c>
      <c r="D115" s="120">
        <v>0</v>
      </c>
      <c r="E115" s="120">
        <v>1309.93</v>
      </c>
      <c r="F115" s="120">
        <v>1307.9000000000001</v>
      </c>
      <c r="G115" s="120">
        <v>1309.93</v>
      </c>
      <c r="H115" s="120">
        <v>1307.9000000000001</v>
      </c>
      <c r="I115" s="120">
        <v>2.0299999999999998</v>
      </c>
      <c r="J115" s="120">
        <v>0</v>
      </c>
      <c r="K115" s="120">
        <v>2.0299999999999998</v>
      </c>
    </row>
    <row r="116" spans="1:11" x14ac:dyDescent="0.2">
      <c r="A116" s="119" t="s">
        <v>1061</v>
      </c>
      <c r="B116" s="119" t="s">
        <v>1062</v>
      </c>
      <c r="C116" s="120">
        <v>0</v>
      </c>
      <c r="D116" s="120">
        <v>261297.72</v>
      </c>
      <c r="E116" s="120">
        <v>1202894.48</v>
      </c>
      <c r="F116" s="120">
        <v>1113665.6100000001</v>
      </c>
      <c r="G116" s="120">
        <v>1202894.48</v>
      </c>
      <c r="H116" s="120">
        <v>1374963.33</v>
      </c>
      <c r="I116" s="120">
        <v>0</v>
      </c>
      <c r="J116" s="120">
        <v>172068.85</v>
      </c>
      <c r="K116" s="120">
        <v>-172068.85</v>
      </c>
    </row>
    <row r="117" spans="1:11" x14ac:dyDescent="0.2">
      <c r="A117" s="119" t="s">
        <v>1063</v>
      </c>
      <c r="B117" s="119" t="s">
        <v>1064</v>
      </c>
      <c r="C117" s="120">
        <v>0</v>
      </c>
      <c r="D117" s="120">
        <v>0</v>
      </c>
      <c r="E117" s="120">
        <v>6536.75</v>
      </c>
      <c r="F117" s="120">
        <v>124258.65</v>
      </c>
      <c r="G117" s="120">
        <v>6536.75</v>
      </c>
      <c r="H117" s="120">
        <v>124258.65</v>
      </c>
      <c r="I117" s="120">
        <v>0</v>
      </c>
      <c r="J117" s="120">
        <v>117721.9</v>
      </c>
      <c r="K117" s="120">
        <v>-117721.9</v>
      </c>
    </row>
    <row r="118" spans="1:11" x14ac:dyDescent="0.2">
      <c r="A118" s="119" t="s">
        <v>1065</v>
      </c>
      <c r="B118" s="119" t="s">
        <v>1066</v>
      </c>
      <c r="C118" s="120">
        <v>0</v>
      </c>
      <c r="D118" s="120">
        <v>78819.44</v>
      </c>
      <c r="E118" s="120">
        <v>0</v>
      </c>
      <c r="F118" s="120">
        <v>0</v>
      </c>
      <c r="G118" s="120">
        <v>0</v>
      </c>
      <c r="H118" s="120">
        <v>78819.44</v>
      </c>
      <c r="I118" s="120">
        <v>0</v>
      </c>
      <c r="J118" s="120">
        <v>78819.44</v>
      </c>
      <c r="K118" s="120">
        <v>-78819.44</v>
      </c>
    </row>
    <row r="119" spans="1:11" x14ac:dyDescent="0.2">
      <c r="A119" s="119" t="s">
        <v>1067</v>
      </c>
      <c r="B119" s="119" t="s">
        <v>1068</v>
      </c>
      <c r="C119" s="120">
        <v>0</v>
      </c>
      <c r="D119" s="120">
        <v>418021.2</v>
      </c>
      <c r="E119" s="120">
        <v>0</v>
      </c>
      <c r="F119" s="120">
        <v>0</v>
      </c>
      <c r="G119" s="120">
        <v>0</v>
      </c>
      <c r="H119" s="120">
        <v>418021.2</v>
      </c>
      <c r="I119" s="120">
        <v>0</v>
      </c>
      <c r="J119" s="120">
        <v>418021.2</v>
      </c>
      <c r="K119" s="120">
        <v>-418021.2</v>
      </c>
    </row>
    <row r="120" spans="1:11" x14ac:dyDescent="0.2">
      <c r="A120" s="119" t="s">
        <v>1069</v>
      </c>
      <c r="B120" s="119" t="s">
        <v>1070</v>
      </c>
      <c r="C120" s="120">
        <v>0</v>
      </c>
      <c r="D120" s="120">
        <v>2230981.85</v>
      </c>
      <c r="E120" s="120">
        <v>808186.12</v>
      </c>
      <c r="F120" s="120">
        <v>0</v>
      </c>
      <c r="G120" s="120">
        <v>808186.12</v>
      </c>
      <c r="H120" s="120">
        <v>2230981.85</v>
      </c>
      <c r="I120" s="120">
        <v>0</v>
      </c>
      <c r="J120" s="120">
        <v>1422795.73</v>
      </c>
      <c r="K120" s="120">
        <v>-1422795.73</v>
      </c>
    </row>
    <row r="121" spans="1:11" x14ac:dyDescent="0.2">
      <c r="A121" s="119" t="s">
        <v>1071</v>
      </c>
      <c r="B121" s="119" t="s">
        <v>1072</v>
      </c>
      <c r="C121" s="120">
        <v>0</v>
      </c>
      <c r="D121" s="120">
        <v>196.54</v>
      </c>
      <c r="E121" s="120">
        <v>0</v>
      </c>
      <c r="F121" s="120">
        <v>0</v>
      </c>
      <c r="G121" s="120">
        <v>0</v>
      </c>
      <c r="H121" s="120">
        <v>196.54</v>
      </c>
      <c r="I121" s="120">
        <v>0</v>
      </c>
      <c r="J121" s="120">
        <v>196.54</v>
      </c>
      <c r="K121" s="120">
        <v>-196.54</v>
      </c>
    </row>
    <row r="122" spans="1:11" x14ac:dyDescent="0.2">
      <c r="A122" s="119" t="s">
        <v>1073</v>
      </c>
      <c r="B122" s="119" t="s">
        <v>1074</v>
      </c>
      <c r="C122" s="120">
        <v>0</v>
      </c>
      <c r="D122" s="120">
        <v>787423.5</v>
      </c>
      <c r="E122" s="120">
        <v>890641.36</v>
      </c>
      <c r="F122" s="120">
        <v>103801.5</v>
      </c>
      <c r="G122" s="120">
        <v>890641.36</v>
      </c>
      <c r="H122" s="120">
        <v>891225</v>
      </c>
      <c r="I122" s="120">
        <v>0</v>
      </c>
      <c r="J122" s="120">
        <v>583.64</v>
      </c>
      <c r="K122" s="120">
        <v>-583.64</v>
      </c>
    </row>
    <row r="123" spans="1:11" x14ac:dyDescent="0.2">
      <c r="A123" s="119" t="s">
        <v>1075</v>
      </c>
      <c r="B123" s="119" t="s">
        <v>1076</v>
      </c>
      <c r="C123" s="120">
        <v>0</v>
      </c>
      <c r="D123" s="120">
        <v>32624.63</v>
      </c>
      <c r="E123" s="120">
        <v>93178.25</v>
      </c>
      <c r="F123" s="120">
        <v>60553.62</v>
      </c>
      <c r="G123" s="120">
        <v>93178.25</v>
      </c>
      <c r="H123" s="120">
        <v>93178.25</v>
      </c>
      <c r="I123" s="120">
        <v>0</v>
      </c>
      <c r="J123" s="120">
        <v>0</v>
      </c>
      <c r="K123" s="120">
        <v>0</v>
      </c>
    </row>
    <row r="124" spans="1:11" x14ac:dyDescent="0.2">
      <c r="A124" s="119" t="s">
        <v>1077</v>
      </c>
      <c r="B124" s="119" t="s">
        <v>1078</v>
      </c>
      <c r="C124" s="120">
        <v>0</v>
      </c>
      <c r="D124" s="120">
        <v>3350.53</v>
      </c>
      <c r="E124" s="120">
        <v>228824.45</v>
      </c>
      <c r="F124" s="120">
        <v>1105136.57</v>
      </c>
      <c r="G124" s="120">
        <v>228824.45</v>
      </c>
      <c r="H124" s="120">
        <v>1108487.1000000001</v>
      </c>
      <c r="I124" s="120">
        <v>0</v>
      </c>
      <c r="J124" s="120">
        <v>879662.65</v>
      </c>
      <c r="K124" s="120">
        <v>-879662.65</v>
      </c>
    </row>
    <row r="125" spans="1:11" x14ac:dyDescent="0.2">
      <c r="A125" s="119" t="s">
        <v>1079</v>
      </c>
      <c r="B125" s="119" t="s">
        <v>1080</v>
      </c>
      <c r="C125" s="120">
        <v>0</v>
      </c>
      <c r="D125" s="120">
        <v>6388.66</v>
      </c>
      <c r="E125" s="120">
        <v>4000</v>
      </c>
      <c r="F125" s="120">
        <v>354688.12</v>
      </c>
      <c r="G125" s="120">
        <v>4000</v>
      </c>
      <c r="H125" s="120">
        <v>361076.78</v>
      </c>
      <c r="I125" s="120">
        <v>0</v>
      </c>
      <c r="J125" s="120">
        <v>357076.78</v>
      </c>
      <c r="K125" s="120">
        <v>-357076.78</v>
      </c>
    </row>
    <row r="126" spans="1:11" x14ac:dyDescent="0.2">
      <c r="A126" s="119" t="s">
        <v>1081</v>
      </c>
      <c r="B126" s="119" t="s">
        <v>1082</v>
      </c>
      <c r="C126" s="120">
        <v>0</v>
      </c>
      <c r="D126" s="120">
        <v>3096.77</v>
      </c>
      <c r="E126" s="120">
        <v>1301746.26</v>
      </c>
      <c r="F126" s="120">
        <v>830034.93</v>
      </c>
      <c r="G126" s="120">
        <v>1301746.26</v>
      </c>
      <c r="H126" s="120">
        <v>833131.7</v>
      </c>
      <c r="I126" s="120">
        <v>468614.56</v>
      </c>
      <c r="J126" s="120">
        <v>0</v>
      </c>
      <c r="K126" s="120">
        <v>468614.56</v>
      </c>
    </row>
    <row r="127" spans="1:11" x14ac:dyDescent="0.2">
      <c r="A127" s="119" t="s">
        <v>1083</v>
      </c>
      <c r="B127" s="119" t="s">
        <v>1084</v>
      </c>
      <c r="C127" s="120">
        <v>0</v>
      </c>
      <c r="D127" s="120">
        <v>2222.85</v>
      </c>
      <c r="E127" s="120">
        <v>2548.06</v>
      </c>
      <c r="F127" s="120">
        <v>28839.78</v>
      </c>
      <c r="G127" s="120">
        <v>2548.06</v>
      </c>
      <c r="H127" s="120">
        <v>31062.63</v>
      </c>
      <c r="I127" s="120">
        <v>0</v>
      </c>
      <c r="J127" s="120">
        <v>28514.57</v>
      </c>
      <c r="K127" s="120">
        <v>-28514.57</v>
      </c>
    </row>
    <row r="128" spans="1:11" x14ac:dyDescent="0.2">
      <c r="A128" s="119" t="s">
        <v>1085</v>
      </c>
      <c r="B128" s="119" t="s">
        <v>1086</v>
      </c>
      <c r="C128" s="120">
        <v>0</v>
      </c>
      <c r="D128" s="120">
        <v>687710.04</v>
      </c>
      <c r="E128" s="120">
        <v>0</v>
      </c>
      <c r="F128" s="120">
        <v>0</v>
      </c>
      <c r="G128" s="120">
        <v>0</v>
      </c>
      <c r="H128" s="120">
        <v>687710.04</v>
      </c>
      <c r="I128" s="120">
        <v>0</v>
      </c>
      <c r="J128" s="120">
        <v>687710.04</v>
      </c>
      <c r="K128" s="120">
        <v>-687710.04</v>
      </c>
    </row>
    <row r="129" spans="1:11" x14ac:dyDescent="0.2">
      <c r="A129" s="119" t="s">
        <v>1087</v>
      </c>
      <c r="B129" s="119" t="s">
        <v>1088</v>
      </c>
      <c r="C129" s="120">
        <v>0</v>
      </c>
      <c r="D129" s="120">
        <v>0</v>
      </c>
      <c r="E129" s="120">
        <v>2799.05</v>
      </c>
      <c r="F129" s="120">
        <v>0</v>
      </c>
      <c r="G129" s="120">
        <v>2799.05</v>
      </c>
      <c r="H129" s="120">
        <v>0</v>
      </c>
      <c r="I129" s="120">
        <v>2799.05</v>
      </c>
      <c r="J129" s="120">
        <v>0</v>
      </c>
      <c r="K129" s="120">
        <v>2799.05</v>
      </c>
    </row>
    <row r="130" spans="1:11" x14ac:dyDescent="0.2">
      <c r="A130" s="119" t="s">
        <v>1089</v>
      </c>
      <c r="B130" s="119" t="s">
        <v>1090</v>
      </c>
      <c r="C130" s="120">
        <v>0</v>
      </c>
      <c r="D130" s="120">
        <v>6276.61</v>
      </c>
      <c r="E130" s="120">
        <v>5389.5</v>
      </c>
      <c r="F130" s="120">
        <v>10464.719999999999</v>
      </c>
      <c r="G130" s="120">
        <v>5389.5</v>
      </c>
      <c r="H130" s="120">
        <v>16741.330000000002</v>
      </c>
      <c r="I130" s="120">
        <v>0</v>
      </c>
      <c r="J130" s="120">
        <v>11351.83</v>
      </c>
      <c r="K130" s="120">
        <v>-11351.83</v>
      </c>
    </row>
    <row r="131" spans="1:11" x14ac:dyDescent="0.2">
      <c r="A131" s="119" t="s">
        <v>1091</v>
      </c>
      <c r="B131" s="119" t="s">
        <v>1092</v>
      </c>
      <c r="C131" s="120">
        <v>0</v>
      </c>
      <c r="D131" s="120">
        <v>7703.44</v>
      </c>
      <c r="E131" s="120">
        <v>0</v>
      </c>
      <c r="F131" s="120">
        <v>48065.36</v>
      </c>
      <c r="G131" s="120">
        <v>0</v>
      </c>
      <c r="H131" s="120">
        <v>55768.800000000003</v>
      </c>
      <c r="I131" s="120">
        <v>0</v>
      </c>
      <c r="J131" s="120">
        <v>55768.800000000003</v>
      </c>
      <c r="K131" s="120">
        <v>-55768.800000000003</v>
      </c>
    </row>
    <row r="132" spans="1:11" x14ac:dyDescent="0.2">
      <c r="A132" s="119" t="s">
        <v>1093</v>
      </c>
      <c r="B132" s="119" t="s">
        <v>1094</v>
      </c>
      <c r="C132" s="120">
        <v>0</v>
      </c>
      <c r="D132" s="120">
        <v>9858.75</v>
      </c>
      <c r="E132" s="120">
        <v>14877.15</v>
      </c>
      <c r="F132" s="120">
        <v>203998.27</v>
      </c>
      <c r="G132" s="120">
        <v>14877.15</v>
      </c>
      <c r="H132" s="120">
        <v>213857.02</v>
      </c>
      <c r="I132" s="120">
        <v>0</v>
      </c>
      <c r="J132" s="120">
        <v>198979.87</v>
      </c>
      <c r="K132" s="120">
        <v>-198979.87</v>
      </c>
    </row>
    <row r="133" spans="1:11" x14ac:dyDescent="0.2">
      <c r="A133" s="119" t="s">
        <v>1095</v>
      </c>
      <c r="B133" s="119" t="s">
        <v>1096</v>
      </c>
      <c r="C133" s="120">
        <v>0</v>
      </c>
      <c r="D133" s="120">
        <v>0</v>
      </c>
      <c r="E133" s="120">
        <v>6727</v>
      </c>
      <c r="F133" s="120">
        <v>868768.65</v>
      </c>
      <c r="G133" s="120">
        <v>6727</v>
      </c>
      <c r="H133" s="120">
        <v>868768.65</v>
      </c>
      <c r="I133" s="120">
        <v>0</v>
      </c>
      <c r="J133" s="120">
        <v>862041.65</v>
      </c>
      <c r="K133" s="120">
        <v>-862041.65</v>
      </c>
    </row>
    <row r="134" spans="1:11" x14ac:dyDescent="0.2">
      <c r="A134" s="119" t="s">
        <v>1097</v>
      </c>
      <c r="B134" s="119" t="s">
        <v>1098</v>
      </c>
      <c r="C134" s="120">
        <v>0</v>
      </c>
      <c r="D134" s="120">
        <v>5000</v>
      </c>
      <c r="E134" s="120">
        <v>0</v>
      </c>
      <c r="F134" s="120">
        <v>0</v>
      </c>
      <c r="G134" s="120">
        <v>0</v>
      </c>
      <c r="H134" s="120">
        <v>5000</v>
      </c>
      <c r="I134" s="120">
        <v>0</v>
      </c>
      <c r="J134" s="120">
        <v>5000</v>
      </c>
      <c r="K134" s="120">
        <v>-5000</v>
      </c>
    </row>
    <row r="135" spans="1:11" x14ac:dyDescent="0.2">
      <c r="A135" s="119" t="s">
        <v>1099</v>
      </c>
      <c r="B135" s="119" t="s">
        <v>1100</v>
      </c>
      <c r="C135" s="120">
        <v>0</v>
      </c>
      <c r="D135" s="120">
        <v>15394845.869999999</v>
      </c>
      <c r="E135" s="120">
        <v>0</v>
      </c>
      <c r="F135" s="120">
        <v>-539989.93999999994</v>
      </c>
      <c r="G135" s="120">
        <v>0</v>
      </c>
      <c r="H135" s="120">
        <v>14854855.93</v>
      </c>
      <c r="I135" s="120">
        <v>0</v>
      </c>
      <c r="J135" s="120">
        <v>14854855.93</v>
      </c>
      <c r="K135" s="120">
        <v>-14854855.93</v>
      </c>
    </row>
    <row r="136" spans="1:11" ht="14.25" x14ac:dyDescent="0.2">
      <c r="A136" s="567" t="s">
        <v>1101</v>
      </c>
      <c r="B136" s="567"/>
      <c r="C136" s="121">
        <v>0</v>
      </c>
      <c r="D136" s="121">
        <v>20260908.25</v>
      </c>
      <c r="E136" s="121">
        <v>7644324.0800000001</v>
      </c>
      <c r="F136" s="121">
        <v>7402520.5899999999</v>
      </c>
      <c r="G136" s="121">
        <v>7644324.0800000001</v>
      </c>
      <c r="H136" s="121">
        <v>27663428.84</v>
      </c>
      <c r="I136" s="121">
        <v>471425.25</v>
      </c>
      <c r="J136" s="121">
        <v>20490530.010000002</v>
      </c>
      <c r="K136" s="121">
        <v>-20019104.760000002</v>
      </c>
    </row>
    <row r="137" spans="1:11" x14ac:dyDescent="0.2">
      <c r="A137" s="563"/>
      <c r="B137" s="563"/>
      <c r="C137" s="563"/>
      <c r="D137" s="563"/>
      <c r="E137" s="563"/>
      <c r="F137" s="563"/>
      <c r="G137" s="563"/>
      <c r="H137" s="563"/>
      <c r="I137" s="563"/>
      <c r="J137" s="563"/>
      <c r="K137" s="563"/>
    </row>
    <row r="138" spans="1:11" x14ac:dyDescent="0.2">
      <c r="A138" s="565" t="s">
        <v>771</v>
      </c>
      <c r="B138" s="565"/>
      <c r="C138" s="565"/>
      <c r="D138" s="565"/>
      <c r="E138" s="565"/>
      <c r="F138" s="565"/>
      <c r="G138" s="565"/>
      <c r="H138" s="565"/>
      <c r="I138" s="565"/>
      <c r="J138" s="565"/>
      <c r="K138" s="565"/>
    </row>
    <row r="139" spans="1:11" ht="12.75" customHeight="1" x14ac:dyDescent="0.2">
      <c r="A139" s="137" t="s">
        <v>772</v>
      </c>
      <c r="B139" s="137" t="s">
        <v>773</v>
      </c>
      <c r="C139" s="566" t="s">
        <v>774</v>
      </c>
      <c r="D139" s="566"/>
      <c r="E139" s="566" t="s">
        <v>775</v>
      </c>
      <c r="F139" s="566"/>
      <c r="G139" s="566" t="s">
        <v>776</v>
      </c>
      <c r="H139" s="566"/>
      <c r="I139" s="566" t="s">
        <v>777</v>
      </c>
      <c r="J139" s="566"/>
      <c r="K139" s="137" t="s">
        <v>778</v>
      </c>
    </row>
    <row r="140" spans="1:11" x14ac:dyDescent="0.2">
      <c r="A140" s="119" t="s">
        <v>852</v>
      </c>
      <c r="B140" s="119" t="s">
        <v>853</v>
      </c>
      <c r="C140" s="120">
        <v>0</v>
      </c>
      <c r="D140" s="120">
        <v>0</v>
      </c>
      <c r="E140" s="120">
        <v>0</v>
      </c>
      <c r="F140" s="120">
        <v>293364.46999999997</v>
      </c>
      <c r="G140" s="120">
        <v>0</v>
      </c>
      <c r="H140" s="120">
        <v>293364.46999999997</v>
      </c>
      <c r="I140" s="120">
        <v>0</v>
      </c>
      <c r="J140" s="120">
        <v>293364.46999999997</v>
      </c>
      <c r="K140" s="120">
        <v>-293364.46999999997</v>
      </c>
    </row>
    <row r="141" spans="1:11" x14ac:dyDescent="0.2">
      <c r="A141" s="119" t="s">
        <v>779</v>
      </c>
      <c r="B141" s="119" t="s">
        <v>780</v>
      </c>
      <c r="C141" s="120">
        <v>0</v>
      </c>
      <c r="D141" s="120">
        <v>0</v>
      </c>
      <c r="E141" s="120">
        <v>0</v>
      </c>
      <c r="F141" s="120">
        <v>306251331.85000002</v>
      </c>
      <c r="G141" s="120">
        <v>0</v>
      </c>
      <c r="H141" s="120">
        <v>306251331.85000002</v>
      </c>
      <c r="I141" s="120">
        <v>0</v>
      </c>
      <c r="J141" s="120">
        <v>306251331.85000002</v>
      </c>
      <c r="K141" s="120">
        <v>-306251331.85000002</v>
      </c>
    </row>
    <row r="142" spans="1:11" x14ac:dyDescent="0.2">
      <c r="A142" s="119" t="s">
        <v>843</v>
      </c>
      <c r="B142" s="119" t="s">
        <v>844</v>
      </c>
      <c r="C142" s="120">
        <v>0</v>
      </c>
      <c r="D142" s="120">
        <v>0</v>
      </c>
      <c r="E142" s="120">
        <v>0</v>
      </c>
      <c r="F142" s="120">
        <v>191028867.21000001</v>
      </c>
      <c r="G142" s="120">
        <v>0</v>
      </c>
      <c r="H142" s="120">
        <v>191028867.21000001</v>
      </c>
      <c r="I142" s="120">
        <v>0</v>
      </c>
      <c r="J142" s="120">
        <v>191028867.21000001</v>
      </c>
      <c r="K142" s="120">
        <v>-191028867.21000001</v>
      </c>
    </row>
    <row r="143" spans="1:11" x14ac:dyDescent="0.2">
      <c r="A143" s="119" t="s">
        <v>781</v>
      </c>
      <c r="B143" s="119" t="s">
        <v>782</v>
      </c>
      <c r="C143" s="120">
        <v>0</v>
      </c>
      <c r="D143" s="120">
        <v>0</v>
      </c>
      <c r="E143" s="120">
        <v>0</v>
      </c>
      <c r="F143" s="120">
        <v>2971492.63</v>
      </c>
      <c r="G143" s="120">
        <v>0</v>
      </c>
      <c r="H143" s="120">
        <v>2971492.63</v>
      </c>
      <c r="I143" s="120">
        <v>0</v>
      </c>
      <c r="J143" s="120">
        <v>2971492.63</v>
      </c>
      <c r="K143" s="120">
        <v>-2971492.63</v>
      </c>
    </row>
    <row r="144" spans="1:11" x14ac:dyDescent="0.2">
      <c r="A144" s="119" t="s">
        <v>783</v>
      </c>
      <c r="B144" s="119" t="s">
        <v>784</v>
      </c>
      <c r="C144" s="120">
        <v>0</v>
      </c>
      <c r="D144" s="120">
        <v>0</v>
      </c>
      <c r="E144" s="120">
        <v>0</v>
      </c>
      <c r="F144" s="120">
        <v>1643490.45</v>
      </c>
      <c r="G144" s="120">
        <v>0</v>
      </c>
      <c r="H144" s="120">
        <v>1643490.45</v>
      </c>
      <c r="I144" s="120">
        <v>0</v>
      </c>
      <c r="J144" s="120">
        <v>1643490.45</v>
      </c>
      <c r="K144" s="120">
        <v>-1643490.45</v>
      </c>
    </row>
    <row r="145" spans="1:13" x14ac:dyDescent="0.2">
      <c r="A145" s="119" t="s">
        <v>785</v>
      </c>
      <c r="B145" s="119" t="s">
        <v>786</v>
      </c>
      <c r="C145" s="120">
        <v>0</v>
      </c>
      <c r="D145" s="120">
        <v>0</v>
      </c>
      <c r="E145" s="120">
        <v>0</v>
      </c>
      <c r="F145" s="120">
        <v>5723.92</v>
      </c>
      <c r="G145" s="120">
        <v>0</v>
      </c>
      <c r="H145" s="120">
        <v>5723.92</v>
      </c>
      <c r="I145" s="120">
        <v>0</v>
      </c>
      <c r="J145" s="120">
        <v>5723.92</v>
      </c>
      <c r="K145" s="120">
        <v>-5723.92</v>
      </c>
    </row>
    <row r="146" spans="1:13" x14ac:dyDescent="0.2">
      <c r="A146" s="119" t="s">
        <v>858</v>
      </c>
      <c r="B146" s="119" t="s">
        <v>29</v>
      </c>
      <c r="C146" s="120">
        <v>0</v>
      </c>
      <c r="D146" s="120">
        <v>0</v>
      </c>
      <c r="E146" s="120">
        <v>0</v>
      </c>
      <c r="F146" s="120">
        <v>8.5399999999999991</v>
      </c>
      <c r="G146" s="120">
        <v>0</v>
      </c>
      <c r="H146" s="120">
        <v>8.5399999999999991</v>
      </c>
      <c r="I146" s="120">
        <v>0</v>
      </c>
      <c r="J146" s="120">
        <v>8.5399999999999991</v>
      </c>
      <c r="K146" s="120">
        <v>-8.5399999999999991</v>
      </c>
    </row>
    <row r="147" spans="1:13" x14ac:dyDescent="0.2">
      <c r="A147" s="119" t="s">
        <v>787</v>
      </c>
      <c r="B147" s="119" t="s">
        <v>788</v>
      </c>
      <c r="C147" s="120">
        <v>0</v>
      </c>
      <c r="D147" s="120">
        <v>0</v>
      </c>
      <c r="E147" s="120">
        <v>0</v>
      </c>
      <c r="F147" s="120">
        <v>1381198.5</v>
      </c>
      <c r="G147" s="120">
        <v>0</v>
      </c>
      <c r="H147" s="120">
        <v>1381198.5</v>
      </c>
      <c r="I147" s="120">
        <v>0</v>
      </c>
      <c r="J147" s="120">
        <v>1381198.5</v>
      </c>
      <c r="K147" s="120">
        <v>-1381198.5</v>
      </c>
    </row>
    <row r="148" spans="1:13" x14ac:dyDescent="0.2">
      <c r="A148" s="119" t="s">
        <v>789</v>
      </c>
      <c r="B148" s="119" t="s">
        <v>790</v>
      </c>
      <c r="C148" s="120">
        <v>0</v>
      </c>
      <c r="D148" s="120">
        <v>0</v>
      </c>
      <c r="E148" s="120">
        <v>0</v>
      </c>
      <c r="F148" s="120">
        <v>19500000</v>
      </c>
      <c r="G148" s="120">
        <v>0</v>
      </c>
      <c r="H148" s="120">
        <v>19500000</v>
      </c>
      <c r="I148" s="120">
        <v>0</v>
      </c>
      <c r="J148" s="120">
        <v>19500000</v>
      </c>
      <c r="K148" s="120">
        <v>-19500000</v>
      </c>
    </row>
    <row r="149" spans="1:13" x14ac:dyDescent="0.2">
      <c r="A149" s="119" t="s">
        <v>791</v>
      </c>
      <c r="B149" s="119" t="s">
        <v>792</v>
      </c>
      <c r="C149" s="120">
        <v>0</v>
      </c>
      <c r="D149" s="120">
        <v>0</v>
      </c>
      <c r="E149" s="120">
        <v>0</v>
      </c>
      <c r="F149" s="120">
        <v>26257794.420000002</v>
      </c>
      <c r="G149" s="120">
        <v>0</v>
      </c>
      <c r="H149" s="120">
        <v>26257794.420000002</v>
      </c>
      <c r="I149" s="120">
        <v>0</v>
      </c>
      <c r="J149" s="120">
        <v>26257794.420000002</v>
      </c>
      <c r="K149" s="120">
        <v>-26257794.420000002</v>
      </c>
    </row>
    <row r="150" spans="1:13" x14ac:dyDescent="0.2">
      <c r="A150" s="119" t="s">
        <v>793</v>
      </c>
      <c r="B150" s="119" t="s">
        <v>794</v>
      </c>
      <c r="C150" s="120">
        <v>0</v>
      </c>
      <c r="D150" s="120">
        <v>0</v>
      </c>
      <c r="E150" s="120">
        <v>0</v>
      </c>
      <c r="F150" s="120">
        <v>2850000</v>
      </c>
      <c r="G150" s="120">
        <v>0</v>
      </c>
      <c r="H150" s="120">
        <v>2850000</v>
      </c>
      <c r="I150" s="120">
        <v>0</v>
      </c>
      <c r="J150" s="120">
        <v>2850000</v>
      </c>
      <c r="K150" s="120">
        <v>-2850000</v>
      </c>
    </row>
    <row r="151" spans="1:13" x14ac:dyDescent="0.2">
      <c r="A151" s="119" t="s">
        <v>795</v>
      </c>
      <c r="B151" s="119" t="s">
        <v>796</v>
      </c>
      <c r="C151" s="120">
        <v>0</v>
      </c>
      <c r="D151" s="120">
        <v>0</v>
      </c>
      <c r="E151" s="120">
        <v>0</v>
      </c>
      <c r="F151" s="120">
        <v>7477964.46</v>
      </c>
      <c r="G151" s="120">
        <v>0</v>
      </c>
      <c r="H151" s="120">
        <v>7477964.46</v>
      </c>
      <c r="I151" s="120">
        <v>0</v>
      </c>
      <c r="J151" s="120">
        <v>7477964.46</v>
      </c>
      <c r="K151" s="120">
        <v>-7477964.46</v>
      </c>
    </row>
    <row r="152" spans="1:13" x14ac:dyDescent="0.2">
      <c r="A152" s="119" t="s">
        <v>797</v>
      </c>
      <c r="B152" s="119" t="s">
        <v>798</v>
      </c>
      <c r="C152" s="120">
        <v>0</v>
      </c>
      <c r="D152" s="120">
        <v>0</v>
      </c>
      <c r="E152" s="120">
        <v>0</v>
      </c>
      <c r="F152" s="120">
        <v>184938409.47</v>
      </c>
      <c r="G152" s="120">
        <v>0</v>
      </c>
      <c r="H152" s="120">
        <v>184938409.47</v>
      </c>
      <c r="I152" s="120">
        <v>0</v>
      </c>
      <c r="J152" s="120">
        <v>184938409.47</v>
      </c>
      <c r="K152" s="120">
        <v>-184938409.47</v>
      </c>
    </row>
    <row r="153" spans="1:13" x14ac:dyDescent="0.2">
      <c r="A153" s="119" t="s">
        <v>799</v>
      </c>
      <c r="B153" s="119" t="s">
        <v>800</v>
      </c>
      <c r="C153" s="120">
        <v>0</v>
      </c>
      <c r="D153" s="120">
        <v>0</v>
      </c>
      <c r="E153" s="120">
        <v>0</v>
      </c>
      <c r="F153" s="120">
        <v>2500</v>
      </c>
      <c r="G153" s="120">
        <v>0</v>
      </c>
      <c r="H153" s="120">
        <v>2500</v>
      </c>
      <c r="I153" s="120">
        <v>0</v>
      </c>
      <c r="J153" s="120">
        <v>2500</v>
      </c>
      <c r="K153" s="120">
        <v>-2500</v>
      </c>
    </row>
    <row r="154" spans="1:13" x14ac:dyDescent="0.2">
      <c r="A154" s="119" t="s">
        <v>801</v>
      </c>
      <c r="B154" s="119" t="s">
        <v>802</v>
      </c>
      <c r="C154" s="120">
        <v>0</v>
      </c>
      <c r="D154" s="120">
        <v>0</v>
      </c>
      <c r="E154" s="120">
        <v>0</v>
      </c>
      <c r="F154" s="120">
        <v>13786.02</v>
      </c>
      <c r="G154" s="120">
        <v>0</v>
      </c>
      <c r="H154" s="120">
        <v>13786.02</v>
      </c>
      <c r="I154" s="120">
        <v>0</v>
      </c>
      <c r="J154" s="120">
        <v>13786.02</v>
      </c>
      <c r="K154" s="120">
        <v>-13786.02</v>
      </c>
    </row>
    <row r="155" spans="1:13" x14ac:dyDescent="0.2">
      <c r="A155" s="119" t="s">
        <v>803</v>
      </c>
      <c r="B155" s="119" t="s">
        <v>804</v>
      </c>
      <c r="C155" s="120">
        <v>0</v>
      </c>
      <c r="D155" s="120">
        <v>0</v>
      </c>
      <c r="E155" s="120">
        <v>0</v>
      </c>
      <c r="F155" s="120">
        <v>291275.28000000003</v>
      </c>
      <c r="G155" s="120">
        <v>0</v>
      </c>
      <c r="H155" s="120">
        <v>291275.28000000003</v>
      </c>
      <c r="I155" s="120">
        <v>0</v>
      </c>
      <c r="J155" s="120">
        <v>291275.28000000003</v>
      </c>
      <c r="K155" s="120">
        <v>-291275.28000000003</v>
      </c>
    </row>
    <row r="156" spans="1:13" x14ac:dyDescent="0.2">
      <c r="A156" s="119" t="s">
        <v>805</v>
      </c>
      <c r="B156" s="119" t="s">
        <v>806</v>
      </c>
      <c r="C156" s="120">
        <v>0</v>
      </c>
      <c r="D156" s="120">
        <v>0</v>
      </c>
      <c r="E156" s="120">
        <v>0</v>
      </c>
      <c r="F156" s="120">
        <v>2226675.9700000002</v>
      </c>
      <c r="G156" s="120">
        <v>0</v>
      </c>
      <c r="H156" s="120">
        <v>2226675.9700000002</v>
      </c>
      <c r="I156" s="120">
        <v>0</v>
      </c>
      <c r="J156" s="120">
        <v>2226675.9700000002</v>
      </c>
      <c r="K156" s="120">
        <v>-2226675.9700000002</v>
      </c>
    </row>
    <row r="157" spans="1:13" ht="14.25" x14ac:dyDescent="0.2">
      <c r="A157" s="567" t="s">
        <v>845</v>
      </c>
      <c r="B157" s="567"/>
      <c r="C157" s="121">
        <v>0</v>
      </c>
      <c r="D157" s="121">
        <v>0</v>
      </c>
      <c r="E157" s="121">
        <v>0</v>
      </c>
      <c r="F157" s="121">
        <v>747133883.19000006</v>
      </c>
      <c r="G157" s="121">
        <v>0</v>
      </c>
      <c r="H157" s="121">
        <v>747133883.19000006</v>
      </c>
      <c r="I157" s="121">
        <v>0</v>
      </c>
      <c r="J157" s="121">
        <v>747133883.19000006</v>
      </c>
      <c r="K157" s="121">
        <f>747133883.19+248714.66</f>
        <v>747382597.85000002</v>
      </c>
      <c r="M157" s="134"/>
    </row>
    <row r="158" spans="1:13" x14ac:dyDescent="0.2">
      <c r="A158" s="563"/>
      <c r="B158" s="563"/>
      <c r="C158" s="563"/>
      <c r="D158" s="563"/>
      <c r="E158" s="563"/>
      <c r="F158" s="563"/>
      <c r="G158" s="563"/>
      <c r="H158" s="563"/>
      <c r="I158" s="563"/>
      <c r="J158" s="563"/>
      <c r="K158" s="563"/>
    </row>
    <row r="159" spans="1:13" x14ac:dyDescent="0.2">
      <c r="A159" s="565" t="s">
        <v>771</v>
      </c>
      <c r="B159" s="565"/>
      <c r="C159" s="565"/>
      <c r="D159" s="565"/>
      <c r="E159" s="565"/>
      <c r="F159" s="565"/>
      <c r="G159" s="565"/>
      <c r="H159" s="565"/>
      <c r="I159" s="565"/>
      <c r="J159" s="565"/>
      <c r="K159" s="565"/>
    </row>
    <row r="160" spans="1:13" ht="12.75" customHeight="1" x14ac:dyDescent="0.2">
      <c r="A160" s="137" t="s">
        <v>772</v>
      </c>
      <c r="B160" s="137" t="s">
        <v>773</v>
      </c>
      <c r="C160" s="566" t="s">
        <v>774</v>
      </c>
      <c r="D160" s="566"/>
      <c r="E160" s="566" t="s">
        <v>775</v>
      </c>
      <c r="F160" s="566"/>
      <c r="G160" s="566" t="s">
        <v>776</v>
      </c>
      <c r="H160" s="566"/>
      <c r="I160" s="566" t="s">
        <v>777</v>
      </c>
      <c r="J160" s="566"/>
      <c r="K160" s="137" t="s">
        <v>778</v>
      </c>
    </row>
    <row r="161" spans="1:11" s="149" customFormat="1" x14ac:dyDescent="0.2">
      <c r="A161" s="147" t="s">
        <v>440</v>
      </c>
      <c r="B161" s="147" t="s">
        <v>808</v>
      </c>
      <c r="C161" s="148">
        <v>0</v>
      </c>
      <c r="D161" s="148">
        <v>0</v>
      </c>
      <c r="E161" s="148">
        <v>1593202.15</v>
      </c>
      <c r="F161" s="148">
        <v>0</v>
      </c>
      <c r="G161" s="148">
        <v>1593202.15</v>
      </c>
      <c r="H161" s="148">
        <v>0</v>
      </c>
      <c r="I161" s="148">
        <v>1593202.15</v>
      </c>
      <c r="J161" s="148">
        <v>0</v>
      </c>
      <c r="K161" s="148">
        <v>1593202.15</v>
      </c>
    </row>
    <row r="162" spans="1:11" s="149" customFormat="1" x14ac:dyDescent="0.2">
      <c r="A162" s="147" t="s">
        <v>432</v>
      </c>
      <c r="B162" s="147" t="s">
        <v>859</v>
      </c>
      <c r="C162" s="148">
        <v>0</v>
      </c>
      <c r="D162" s="148">
        <v>0</v>
      </c>
      <c r="E162" s="148">
        <v>846.16</v>
      </c>
      <c r="F162" s="148">
        <v>0</v>
      </c>
      <c r="G162" s="148">
        <v>846.16</v>
      </c>
      <c r="H162" s="148">
        <v>0</v>
      </c>
      <c r="I162" s="148">
        <v>846.16</v>
      </c>
      <c r="J162" s="148">
        <v>0</v>
      </c>
      <c r="K162" s="148">
        <v>846.16</v>
      </c>
    </row>
    <row r="163" spans="1:11" s="149" customFormat="1" x14ac:dyDescent="0.2">
      <c r="A163" s="147" t="s">
        <v>414</v>
      </c>
      <c r="B163" s="147" t="s">
        <v>809</v>
      </c>
      <c r="C163" s="148">
        <v>0</v>
      </c>
      <c r="D163" s="148">
        <v>0</v>
      </c>
      <c r="E163" s="148">
        <v>429024.07</v>
      </c>
      <c r="F163" s="148">
        <v>0</v>
      </c>
      <c r="G163" s="148">
        <v>429024.07</v>
      </c>
      <c r="H163" s="148">
        <v>0</v>
      </c>
      <c r="I163" s="148">
        <v>429024.07</v>
      </c>
      <c r="J163" s="148">
        <v>0</v>
      </c>
      <c r="K163" s="148">
        <v>429024.07</v>
      </c>
    </row>
    <row r="164" spans="1:11" s="149" customFormat="1" x14ac:dyDescent="0.2">
      <c r="A164" s="147" t="s">
        <v>406</v>
      </c>
      <c r="B164" s="147" t="s">
        <v>397</v>
      </c>
      <c r="C164" s="148">
        <v>0</v>
      </c>
      <c r="D164" s="148">
        <v>0</v>
      </c>
      <c r="E164" s="148">
        <v>2000</v>
      </c>
      <c r="F164" s="148">
        <v>0</v>
      </c>
      <c r="G164" s="148">
        <v>2000</v>
      </c>
      <c r="H164" s="148">
        <v>0</v>
      </c>
      <c r="I164" s="148">
        <v>2000</v>
      </c>
      <c r="J164" s="148">
        <v>0</v>
      </c>
      <c r="K164" s="148">
        <v>2000</v>
      </c>
    </row>
    <row r="165" spans="1:11" s="149" customFormat="1" x14ac:dyDescent="0.2">
      <c r="A165" s="147" t="s">
        <v>405</v>
      </c>
      <c r="B165" s="147" t="s">
        <v>393</v>
      </c>
      <c r="C165" s="148">
        <v>0</v>
      </c>
      <c r="D165" s="148">
        <v>0</v>
      </c>
      <c r="E165" s="148">
        <v>46411.08</v>
      </c>
      <c r="F165" s="148">
        <v>0</v>
      </c>
      <c r="G165" s="148">
        <v>46411.08</v>
      </c>
      <c r="H165" s="148">
        <v>0</v>
      </c>
      <c r="I165" s="148">
        <v>46411.08</v>
      </c>
      <c r="J165" s="148">
        <v>0</v>
      </c>
      <c r="K165" s="148">
        <v>46411.08</v>
      </c>
    </row>
    <row r="166" spans="1:11" s="149" customFormat="1" ht="18.95" customHeight="1" x14ac:dyDescent="0.2">
      <c r="A166" s="147" t="s">
        <v>390</v>
      </c>
      <c r="B166" s="147" t="s">
        <v>810</v>
      </c>
      <c r="C166" s="148">
        <v>0</v>
      </c>
      <c r="D166" s="148">
        <v>0</v>
      </c>
      <c r="E166" s="148">
        <v>369798.31</v>
      </c>
      <c r="F166" s="148">
        <v>0</v>
      </c>
      <c r="G166" s="148">
        <v>369798.31</v>
      </c>
      <c r="H166" s="148">
        <v>0</v>
      </c>
      <c r="I166" s="148">
        <v>369798.31</v>
      </c>
      <c r="J166" s="148">
        <v>0</v>
      </c>
      <c r="K166" s="148">
        <v>369798.31</v>
      </c>
    </row>
    <row r="167" spans="1:11" s="149" customFormat="1" x14ac:dyDescent="0.2">
      <c r="A167" s="147" t="s">
        <v>388</v>
      </c>
      <c r="B167" s="147" t="s">
        <v>811</v>
      </c>
      <c r="C167" s="148">
        <v>0</v>
      </c>
      <c r="D167" s="148">
        <v>0</v>
      </c>
      <c r="E167" s="148">
        <v>105375.52</v>
      </c>
      <c r="F167" s="148">
        <v>0</v>
      </c>
      <c r="G167" s="148">
        <v>105375.52</v>
      </c>
      <c r="H167" s="148">
        <v>0</v>
      </c>
      <c r="I167" s="148">
        <v>105375.52</v>
      </c>
      <c r="J167" s="148">
        <v>0</v>
      </c>
      <c r="K167" s="148">
        <v>105375.52</v>
      </c>
    </row>
    <row r="168" spans="1:11" s="149" customFormat="1" x14ac:dyDescent="0.2">
      <c r="A168" s="147" t="s">
        <v>372</v>
      </c>
      <c r="B168" s="147" t="s">
        <v>371</v>
      </c>
      <c r="C168" s="148">
        <v>0</v>
      </c>
      <c r="D168" s="148">
        <v>0</v>
      </c>
      <c r="E168" s="148">
        <v>391690.78</v>
      </c>
      <c r="F168" s="148">
        <v>0</v>
      </c>
      <c r="G168" s="148">
        <v>391690.78</v>
      </c>
      <c r="H168" s="148">
        <v>0</v>
      </c>
      <c r="I168" s="148">
        <v>391690.78</v>
      </c>
      <c r="J168" s="148">
        <v>0</v>
      </c>
      <c r="K168" s="148">
        <v>391690.78</v>
      </c>
    </row>
    <row r="169" spans="1:11" s="149" customFormat="1" x14ac:dyDescent="0.2">
      <c r="A169" s="147" t="s">
        <v>378</v>
      </c>
      <c r="B169" s="147" t="s">
        <v>812</v>
      </c>
      <c r="C169" s="148">
        <v>0</v>
      </c>
      <c r="D169" s="148">
        <v>0</v>
      </c>
      <c r="E169" s="148">
        <v>6284.34</v>
      </c>
      <c r="F169" s="148">
        <v>0</v>
      </c>
      <c r="G169" s="148">
        <v>6284.34</v>
      </c>
      <c r="H169" s="148">
        <v>0</v>
      </c>
      <c r="I169" s="148">
        <v>6284.34</v>
      </c>
      <c r="J169" s="148">
        <v>0</v>
      </c>
      <c r="K169" s="148">
        <v>6284.34</v>
      </c>
    </row>
    <row r="170" spans="1:11" s="149" customFormat="1" x14ac:dyDescent="0.2">
      <c r="A170" s="147" t="s">
        <v>364</v>
      </c>
      <c r="B170" s="147" t="s">
        <v>813</v>
      </c>
      <c r="C170" s="148">
        <v>0</v>
      </c>
      <c r="D170" s="148">
        <v>0</v>
      </c>
      <c r="E170" s="148">
        <v>1639.55</v>
      </c>
      <c r="F170" s="148">
        <v>0</v>
      </c>
      <c r="G170" s="148">
        <v>1639.55</v>
      </c>
      <c r="H170" s="148">
        <v>0</v>
      </c>
      <c r="I170" s="148">
        <v>1639.55</v>
      </c>
      <c r="J170" s="148">
        <v>0</v>
      </c>
      <c r="K170" s="148">
        <v>1639.55</v>
      </c>
    </row>
    <row r="171" spans="1:11" s="149" customFormat="1" x14ac:dyDescent="0.2">
      <c r="A171" s="147" t="s">
        <v>362</v>
      </c>
      <c r="B171" s="147" t="s">
        <v>814</v>
      </c>
      <c r="C171" s="148">
        <v>0</v>
      </c>
      <c r="D171" s="148">
        <v>0</v>
      </c>
      <c r="E171" s="148">
        <v>16222.36</v>
      </c>
      <c r="F171" s="148">
        <v>0</v>
      </c>
      <c r="G171" s="148">
        <v>16222.36</v>
      </c>
      <c r="H171" s="148">
        <v>0</v>
      </c>
      <c r="I171" s="148">
        <v>16222.36</v>
      </c>
      <c r="J171" s="148">
        <v>0</v>
      </c>
      <c r="K171" s="148">
        <v>16222.36</v>
      </c>
    </row>
    <row r="172" spans="1:11" s="149" customFormat="1" x14ac:dyDescent="0.2">
      <c r="A172" s="147" t="s">
        <v>358</v>
      </c>
      <c r="B172" s="147" t="s">
        <v>815</v>
      </c>
      <c r="C172" s="148">
        <v>0</v>
      </c>
      <c r="D172" s="148">
        <v>0</v>
      </c>
      <c r="E172" s="148">
        <v>25997.94</v>
      </c>
      <c r="F172" s="148">
        <v>0</v>
      </c>
      <c r="G172" s="148">
        <v>25997.94</v>
      </c>
      <c r="H172" s="148">
        <v>0</v>
      </c>
      <c r="I172" s="148">
        <v>25997.94</v>
      </c>
      <c r="J172" s="148">
        <v>0</v>
      </c>
      <c r="K172" s="148">
        <v>25997.94</v>
      </c>
    </row>
    <row r="173" spans="1:11" s="149" customFormat="1" x14ac:dyDescent="0.2">
      <c r="A173" s="147" t="s">
        <v>356</v>
      </c>
      <c r="B173" s="147" t="s">
        <v>355</v>
      </c>
      <c r="C173" s="148">
        <v>0</v>
      </c>
      <c r="D173" s="148">
        <v>0</v>
      </c>
      <c r="E173" s="148">
        <v>4302</v>
      </c>
      <c r="F173" s="148">
        <v>0</v>
      </c>
      <c r="G173" s="148">
        <v>4302</v>
      </c>
      <c r="H173" s="148">
        <v>0</v>
      </c>
      <c r="I173" s="148">
        <v>4302</v>
      </c>
      <c r="J173" s="148">
        <v>0</v>
      </c>
      <c r="K173" s="148">
        <v>4302</v>
      </c>
    </row>
    <row r="174" spans="1:11" s="149" customFormat="1" x14ac:dyDescent="0.2">
      <c r="A174" s="147" t="s">
        <v>354</v>
      </c>
      <c r="B174" s="147" t="s">
        <v>816</v>
      </c>
      <c r="C174" s="148">
        <v>0</v>
      </c>
      <c r="D174" s="148">
        <v>0</v>
      </c>
      <c r="E174" s="148">
        <v>37027.339999999997</v>
      </c>
      <c r="F174" s="148">
        <v>0</v>
      </c>
      <c r="G174" s="148">
        <v>37027.339999999997</v>
      </c>
      <c r="H174" s="148">
        <v>0</v>
      </c>
      <c r="I174" s="148">
        <v>37027.339999999997</v>
      </c>
      <c r="J174" s="148">
        <v>0</v>
      </c>
      <c r="K174" s="148">
        <v>37027.339999999997</v>
      </c>
    </row>
    <row r="175" spans="1:11" s="149" customFormat="1" x14ac:dyDescent="0.2">
      <c r="A175" s="147" t="s">
        <v>352</v>
      </c>
      <c r="B175" s="147" t="s">
        <v>351</v>
      </c>
      <c r="C175" s="148">
        <v>0</v>
      </c>
      <c r="D175" s="148">
        <v>0</v>
      </c>
      <c r="E175" s="148">
        <v>290</v>
      </c>
      <c r="F175" s="148">
        <v>0</v>
      </c>
      <c r="G175" s="148">
        <v>290</v>
      </c>
      <c r="H175" s="148">
        <v>0</v>
      </c>
      <c r="I175" s="148">
        <v>290</v>
      </c>
      <c r="J175" s="148">
        <v>0</v>
      </c>
      <c r="K175" s="148">
        <v>290</v>
      </c>
    </row>
    <row r="176" spans="1:11" s="149" customFormat="1" x14ac:dyDescent="0.2">
      <c r="A176" s="147" t="s">
        <v>350</v>
      </c>
      <c r="B176" s="147" t="s">
        <v>349</v>
      </c>
      <c r="C176" s="148">
        <v>0</v>
      </c>
      <c r="D176" s="148">
        <v>0</v>
      </c>
      <c r="E176" s="148">
        <v>3340</v>
      </c>
      <c r="F176" s="148">
        <v>0</v>
      </c>
      <c r="G176" s="148">
        <v>3340</v>
      </c>
      <c r="H176" s="148">
        <v>0</v>
      </c>
      <c r="I176" s="148">
        <v>3340</v>
      </c>
      <c r="J176" s="148">
        <v>0</v>
      </c>
      <c r="K176" s="148">
        <v>3340</v>
      </c>
    </row>
    <row r="177" spans="1:11" s="149" customFormat="1" x14ac:dyDescent="0.2">
      <c r="A177" s="147" t="s">
        <v>348</v>
      </c>
      <c r="B177" s="147" t="s">
        <v>347</v>
      </c>
      <c r="C177" s="148">
        <v>0</v>
      </c>
      <c r="D177" s="148">
        <v>0</v>
      </c>
      <c r="E177" s="148">
        <v>1805.65</v>
      </c>
      <c r="F177" s="148">
        <v>0</v>
      </c>
      <c r="G177" s="148">
        <v>1805.65</v>
      </c>
      <c r="H177" s="148">
        <v>0</v>
      </c>
      <c r="I177" s="148">
        <v>1805.65</v>
      </c>
      <c r="J177" s="148">
        <v>0</v>
      </c>
      <c r="K177" s="148">
        <v>1805.65</v>
      </c>
    </row>
    <row r="178" spans="1:11" s="149" customFormat="1" x14ac:dyDescent="0.2">
      <c r="A178" s="147" t="s">
        <v>346</v>
      </c>
      <c r="B178" s="147" t="s">
        <v>345</v>
      </c>
      <c r="C178" s="148">
        <v>0</v>
      </c>
      <c r="D178" s="148">
        <v>0</v>
      </c>
      <c r="E178" s="148">
        <v>854.77</v>
      </c>
      <c r="F178" s="148">
        <v>0</v>
      </c>
      <c r="G178" s="148">
        <v>854.77</v>
      </c>
      <c r="H178" s="148">
        <v>0</v>
      </c>
      <c r="I178" s="148">
        <v>854.77</v>
      </c>
      <c r="J178" s="148">
        <v>0</v>
      </c>
      <c r="K178" s="148">
        <v>854.77</v>
      </c>
    </row>
    <row r="179" spans="1:11" s="149" customFormat="1" x14ac:dyDescent="0.2">
      <c r="A179" s="147" t="s">
        <v>340</v>
      </c>
      <c r="B179" s="147" t="s">
        <v>339</v>
      </c>
      <c r="C179" s="148">
        <v>0</v>
      </c>
      <c r="D179" s="148">
        <v>0</v>
      </c>
      <c r="E179" s="148">
        <v>376.96</v>
      </c>
      <c r="F179" s="148">
        <v>0</v>
      </c>
      <c r="G179" s="148">
        <v>376.96</v>
      </c>
      <c r="H179" s="148">
        <v>0</v>
      </c>
      <c r="I179" s="148">
        <v>376.96</v>
      </c>
      <c r="J179" s="148">
        <v>0</v>
      </c>
      <c r="K179" s="148">
        <v>376.96</v>
      </c>
    </row>
    <row r="180" spans="1:11" s="149" customFormat="1" x14ac:dyDescent="0.2">
      <c r="A180" s="147" t="s">
        <v>332</v>
      </c>
      <c r="B180" s="147" t="s">
        <v>817</v>
      </c>
      <c r="C180" s="148">
        <v>0</v>
      </c>
      <c r="D180" s="148">
        <v>0</v>
      </c>
      <c r="E180" s="148">
        <v>38204</v>
      </c>
      <c r="F180" s="148">
        <v>0</v>
      </c>
      <c r="G180" s="148">
        <v>38204</v>
      </c>
      <c r="H180" s="148">
        <v>0</v>
      </c>
      <c r="I180" s="148">
        <v>38204</v>
      </c>
      <c r="J180" s="148">
        <v>0</v>
      </c>
      <c r="K180" s="148">
        <v>38204</v>
      </c>
    </row>
    <row r="181" spans="1:11" s="149" customFormat="1" x14ac:dyDescent="0.2">
      <c r="A181" s="147" t="s">
        <v>330</v>
      </c>
      <c r="B181" s="147" t="s">
        <v>329</v>
      </c>
      <c r="C181" s="148">
        <v>0</v>
      </c>
      <c r="D181" s="148">
        <v>0</v>
      </c>
      <c r="E181" s="148">
        <v>23602.5</v>
      </c>
      <c r="F181" s="148">
        <v>0</v>
      </c>
      <c r="G181" s="148">
        <v>23602.5</v>
      </c>
      <c r="H181" s="148">
        <v>0</v>
      </c>
      <c r="I181" s="148">
        <v>23602.5</v>
      </c>
      <c r="J181" s="148">
        <v>0</v>
      </c>
      <c r="K181" s="148">
        <v>23602.5</v>
      </c>
    </row>
    <row r="182" spans="1:11" s="149" customFormat="1" x14ac:dyDescent="0.2">
      <c r="A182" s="147" t="s">
        <v>328</v>
      </c>
      <c r="B182" s="147" t="s">
        <v>327</v>
      </c>
      <c r="C182" s="148">
        <v>0</v>
      </c>
      <c r="D182" s="148">
        <v>0</v>
      </c>
      <c r="E182" s="148">
        <v>7408.61</v>
      </c>
      <c r="F182" s="148">
        <v>0</v>
      </c>
      <c r="G182" s="148">
        <v>7408.61</v>
      </c>
      <c r="H182" s="148">
        <v>0</v>
      </c>
      <c r="I182" s="148">
        <v>7408.61</v>
      </c>
      <c r="J182" s="148">
        <v>0</v>
      </c>
      <c r="K182" s="148">
        <v>7408.61</v>
      </c>
    </row>
    <row r="183" spans="1:11" s="152" customFormat="1" x14ac:dyDescent="0.2">
      <c r="A183" s="150" t="s">
        <v>293</v>
      </c>
      <c r="B183" s="150" t="s">
        <v>292</v>
      </c>
      <c r="C183" s="151">
        <v>0</v>
      </c>
      <c r="D183" s="151">
        <v>0</v>
      </c>
      <c r="E183" s="151">
        <v>34292.78</v>
      </c>
      <c r="F183" s="151">
        <v>0</v>
      </c>
      <c r="G183" s="151">
        <v>34292.78</v>
      </c>
      <c r="H183" s="151">
        <v>0</v>
      </c>
      <c r="I183" s="151">
        <v>34292.78</v>
      </c>
      <c r="J183" s="151">
        <v>0</v>
      </c>
      <c r="K183" s="151">
        <v>34292.78</v>
      </c>
    </row>
    <row r="184" spans="1:11" s="152" customFormat="1" x14ac:dyDescent="0.2">
      <c r="A184" s="150" t="s">
        <v>289</v>
      </c>
      <c r="B184" s="150" t="s">
        <v>818</v>
      </c>
      <c r="C184" s="151">
        <v>0</v>
      </c>
      <c r="D184" s="151">
        <v>0</v>
      </c>
      <c r="E184" s="151">
        <v>12484.12</v>
      </c>
      <c r="F184" s="151">
        <v>0</v>
      </c>
      <c r="G184" s="151">
        <v>12484.12</v>
      </c>
      <c r="H184" s="151">
        <v>0</v>
      </c>
      <c r="I184" s="151">
        <v>12484.12</v>
      </c>
      <c r="J184" s="151">
        <v>0</v>
      </c>
      <c r="K184" s="151">
        <v>12484.12</v>
      </c>
    </row>
    <row r="185" spans="1:11" s="152" customFormat="1" x14ac:dyDescent="0.2">
      <c r="A185" s="150" t="s">
        <v>287</v>
      </c>
      <c r="B185" s="150" t="s">
        <v>286</v>
      </c>
      <c r="C185" s="151">
        <v>0</v>
      </c>
      <c r="D185" s="151">
        <v>0</v>
      </c>
      <c r="E185" s="151">
        <v>8059.03</v>
      </c>
      <c r="F185" s="151">
        <v>0</v>
      </c>
      <c r="G185" s="151">
        <v>8059.03</v>
      </c>
      <c r="H185" s="151">
        <v>0</v>
      </c>
      <c r="I185" s="151">
        <v>8059.03</v>
      </c>
      <c r="J185" s="151">
        <v>0</v>
      </c>
      <c r="K185" s="151">
        <v>8059.03</v>
      </c>
    </row>
    <row r="186" spans="1:11" s="152" customFormat="1" x14ac:dyDescent="0.2">
      <c r="A186" s="150" t="s">
        <v>285</v>
      </c>
      <c r="B186" s="150" t="s">
        <v>284</v>
      </c>
      <c r="C186" s="151">
        <v>0</v>
      </c>
      <c r="D186" s="151">
        <v>0</v>
      </c>
      <c r="E186" s="151">
        <v>196.99</v>
      </c>
      <c r="F186" s="151">
        <v>0</v>
      </c>
      <c r="G186" s="151">
        <v>196.99</v>
      </c>
      <c r="H186" s="151">
        <v>0</v>
      </c>
      <c r="I186" s="151">
        <v>196.99</v>
      </c>
      <c r="J186" s="151">
        <v>0</v>
      </c>
      <c r="K186" s="151">
        <v>196.99</v>
      </c>
    </row>
    <row r="187" spans="1:11" s="152" customFormat="1" x14ac:dyDescent="0.2">
      <c r="A187" s="150" t="s">
        <v>283</v>
      </c>
      <c r="B187" s="150" t="s">
        <v>282</v>
      </c>
      <c r="C187" s="151">
        <v>0</v>
      </c>
      <c r="D187" s="151">
        <v>0</v>
      </c>
      <c r="E187" s="151">
        <v>4221.84</v>
      </c>
      <c r="F187" s="151">
        <v>0</v>
      </c>
      <c r="G187" s="151">
        <v>4221.84</v>
      </c>
      <c r="H187" s="151">
        <v>0</v>
      </c>
      <c r="I187" s="151">
        <v>4221.84</v>
      </c>
      <c r="J187" s="151">
        <v>0</v>
      </c>
      <c r="K187" s="151">
        <v>4221.84</v>
      </c>
    </row>
    <row r="188" spans="1:11" s="152" customFormat="1" x14ac:dyDescent="0.2">
      <c r="A188" s="150" t="s">
        <v>281</v>
      </c>
      <c r="B188" s="150" t="s">
        <v>280</v>
      </c>
      <c r="C188" s="151">
        <v>0</v>
      </c>
      <c r="D188" s="151">
        <v>0</v>
      </c>
      <c r="E188" s="151">
        <v>475</v>
      </c>
      <c r="F188" s="151">
        <v>0</v>
      </c>
      <c r="G188" s="151">
        <v>475</v>
      </c>
      <c r="H188" s="151">
        <v>0</v>
      </c>
      <c r="I188" s="151">
        <v>475</v>
      </c>
      <c r="J188" s="151">
        <v>0</v>
      </c>
      <c r="K188" s="151">
        <v>475</v>
      </c>
    </row>
    <row r="189" spans="1:11" s="152" customFormat="1" x14ac:dyDescent="0.2">
      <c r="A189" s="150" t="s">
        <v>279</v>
      </c>
      <c r="B189" s="150" t="s">
        <v>278</v>
      </c>
      <c r="C189" s="151">
        <v>0</v>
      </c>
      <c r="D189" s="151">
        <v>0</v>
      </c>
      <c r="E189" s="151">
        <v>3212.5</v>
      </c>
      <c r="F189" s="151">
        <v>0</v>
      </c>
      <c r="G189" s="151">
        <v>3212.5</v>
      </c>
      <c r="H189" s="151">
        <v>0</v>
      </c>
      <c r="I189" s="151">
        <v>3212.5</v>
      </c>
      <c r="J189" s="151">
        <v>0</v>
      </c>
      <c r="K189" s="151">
        <v>3212.5</v>
      </c>
    </row>
    <row r="190" spans="1:11" s="152" customFormat="1" x14ac:dyDescent="0.2">
      <c r="A190" s="150" t="s">
        <v>275</v>
      </c>
      <c r="B190" s="150" t="s">
        <v>274</v>
      </c>
      <c r="C190" s="151">
        <v>0</v>
      </c>
      <c r="D190" s="151">
        <v>0</v>
      </c>
      <c r="E190" s="151">
        <v>7437.49</v>
      </c>
      <c r="F190" s="151">
        <v>0</v>
      </c>
      <c r="G190" s="151">
        <v>7437.49</v>
      </c>
      <c r="H190" s="151">
        <v>0</v>
      </c>
      <c r="I190" s="151">
        <v>7437.49</v>
      </c>
      <c r="J190" s="151">
        <v>0</v>
      </c>
      <c r="K190" s="151">
        <v>7437.49</v>
      </c>
    </row>
    <row r="191" spans="1:11" s="152" customFormat="1" x14ac:dyDescent="0.2">
      <c r="A191" s="150" t="s">
        <v>273</v>
      </c>
      <c r="B191" s="150" t="s">
        <v>272</v>
      </c>
      <c r="C191" s="151">
        <v>0</v>
      </c>
      <c r="D191" s="151">
        <v>0</v>
      </c>
      <c r="E191" s="151">
        <v>7045.5</v>
      </c>
      <c r="F191" s="151">
        <v>0</v>
      </c>
      <c r="G191" s="151">
        <v>7045.5</v>
      </c>
      <c r="H191" s="151">
        <v>0</v>
      </c>
      <c r="I191" s="151">
        <v>7045.5</v>
      </c>
      <c r="J191" s="151">
        <v>0</v>
      </c>
      <c r="K191" s="151">
        <v>7045.5</v>
      </c>
    </row>
    <row r="192" spans="1:11" s="152" customFormat="1" x14ac:dyDescent="0.2">
      <c r="A192" s="150" t="s">
        <v>271</v>
      </c>
      <c r="B192" s="150" t="s">
        <v>270</v>
      </c>
      <c r="C192" s="151">
        <v>0</v>
      </c>
      <c r="D192" s="151">
        <v>0</v>
      </c>
      <c r="E192" s="151">
        <v>7232.95</v>
      </c>
      <c r="F192" s="151">
        <v>0</v>
      </c>
      <c r="G192" s="151">
        <v>7232.95</v>
      </c>
      <c r="H192" s="151">
        <v>0</v>
      </c>
      <c r="I192" s="151">
        <v>7232.95</v>
      </c>
      <c r="J192" s="151">
        <v>0</v>
      </c>
      <c r="K192" s="151">
        <v>7232.95</v>
      </c>
    </row>
    <row r="193" spans="1:11" s="152" customFormat="1" x14ac:dyDescent="0.2">
      <c r="A193" s="150" t="s">
        <v>269</v>
      </c>
      <c r="B193" s="150" t="s">
        <v>819</v>
      </c>
      <c r="C193" s="151">
        <v>0</v>
      </c>
      <c r="D193" s="151">
        <v>0</v>
      </c>
      <c r="E193" s="151">
        <v>6136.4</v>
      </c>
      <c r="F193" s="151">
        <v>0</v>
      </c>
      <c r="G193" s="151">
        <v>6136.4</v>
      </c>
      <c r="H193" s="151">
        <v>0</v>
      </c>
      <c r="I193" s="151">
        <v>6136.4</v>
      </c>
      <c r="J193" s="151">
        <v>0</v>
      </c>
      <c r="K193" s="151">
        <v>6136.4</v>
      </c>
    </row>
    <row r="194" spans="1:11" s="152" customFormat="1" x14ac:dyDescent="0.2">
      <c r="A194" s="150" t="s">
        <v>267</v>
      </c>
      <c r="B194" s="150" t="s">
        <v>266</v>
      </c>
      <c r="C194" s="151">
        <v>0</v>
      </c>
      <c r="D194" s="151">
        <v>0</v>
      </c>
      <c r="E194" s="151">
        <v>3201.94</v>
      </c>
      <c r="F194" s="151">
        <v>0</v>
      </c>
      <c r="G194" s="151">
        <v>3201.94</v>
      </c>
      <c r="H194" s="151">
        <v>0</v>
      </c>
      <c r="I194" s="151">
        <v>3201.94</v>
      </c>
      <c r="J194" s="151">
        <v>0</v>
      </c>
      <c r="K194" s="151">
        <v>3201.94</v>
      </c>
    </row>
    <row r="195" spans="1:11" s="152" customFormat="1" x14ac:dyDescent="0.2">
      <c r="A195" s="150" t="s">
        <v>265</v>
      </c>
      <c r="B195" s="150" t="s">
        <v>264</v>
      </c>
      <c r="C195" s="151">
        <v>0</v>
      </c>
      <c r="D195" s="151">
        <v>0</v>
      </c>
      <c r="E195" s="151">
        <v>32457.5</v>
      </c>
      <c r="F195" s="151">
        <v>0</v>
      </c>
      <c r="G195" s="151">
        <v>32457.5</v>
      </c>
      <c r="H195" s="151">
        <v>0</v>
      </c>
      <c r="I195" s="151">
        <v>32457.5</v>
      </c>
      <c r="J195" s="151">
        <v>0</v>
      </c>
      <c r="K195" s="151">
        <v>32457.5</v>
      </c>
    </row>
    <row r="196" spans="1:11" s="152" customFormat="1" x14ac:dyDescent="0.2">
      <c r="A196" s="150" t="s">
        <v>263</v>
      </c>
      <c r="B196" s="150" t="s">
        <v>262</v>
      </c>
      <c r="C196" s="151">
        <v>0</v>
      </c>
      <c r="D196" s="151">
        <v>0</v>
      </c>
      <c r="E196" s="151">
        <v>5800.6</v>
      </c>
      <c r="F196" s="151">
        <v>0</v>
      </c>
      <c r="G196" s="151">
        <v>5800.6</v>
      </c>
      <c r="H196" s="151">
        <v>0</v>
      </c>
      <c r="I196" s="151">
        <v>5800.6</v>
      </c>
      <c r="J196" s="151">
        <v>0</v>
      </c>
      <c r="K196" s="151">
        <v>5800.6</v>
      </c>
    </row>
    <row r="197" spans="1:11" s="152" customFormat="1" x14ac:dyDescent="0.2">
      <c r="A197" s="150" t="s">
        <v>259</v>
      </c>
      <c r="B197" s="150" t="s">
        <v>258</v>
      </c>
      <c r="C197" s="151">
        <v>0</v>
      </c>
      <c r="D197" s="151">
        <v>0</v>
      </c>
      <c r="E197" s="151">
        <v>20125</v>
      </c>
      <c r="F197" s="151">
        <v>0</v>
      </c>
      <c r="G197" s="151">
        <v>20125</v>
      </c>
      <c r="H197" s="151">
        <v>0</v>
      </c>
      <c r="I197" s="151">
        <v>20125</v>
      </c>
      <c r="J197" s="151">
        <v>0</v>
      </c>
      <c r="K197" s="151">
        <v>20125</v>
      </c>
    </row>
    <row r="198" spans="1:11" s="152" customFormat="1" x14ac:dyDescent="0.2">
      <c r="A198" s="150" t="s">
        <v>624</v>
      </c>
      <c r="B198" s="150" t="s">
        <v>623</v>
      </c>
      <c r="C198" s="151">
        <v>0</v>
      </c>
      <c r="D198" s="151">
        <v>0</v>
      </c>
      <c r="E198" s="151"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</row>
    <row r="199" spans="1:11" s="152" customFormat="1" x14ac:dyDescent="0.2">
      <c r="A199" s="150" t="s">
        <v>251</v>
      </c>
      <c r="B199" s="150" t="s">
        <v>820</v>
      </c>
      <c r="C199" s="151">
        <v>0</v>
      </c>
      <c r="D199" s="151">
        <v>0</v>
      </c>
      <c r="E199" s="151">
        <v>250</v>
      </c>
      <c r="F199" s="151">
        <v>0</v>
      </c>
      <c r="G199" s="151">
        <v>250</v>
      </c>
      <c r="H199" s="151">
        <v>0</v>
      </c>
      <c r="I199" s="151">
        <v>250</v>
      </c>
      <c r="J199" s="151">
        <v>0</v>
      </c>
      <c r="K199" s="151">
        <v>250</v>
      </c>
    </row>
    <row r="200" spans="1:11" s="152" customFormat="1" x14ac:dyDescent="0.2">
      <c r="A200" s="150" t="s">
        <v>249</v>
      </c>
      <c r="B200" s="150" t="s">
        <v>248</v>
      </c>
      <c r="C200" s="151">
        <v>0</v>
      </c>
      <c r="D200" s="151">
        <v>0</v>
      </c>
      <c r="E200" s="151">
        <v>12126.55</v>
      </c>
      <c r="F200" s="151">
        <v>0</v>
      </c>
      <c r="G200" s="151">
        <v>12126.55</v>
      </c>
      <c r="H200" s="151">
        <v>0</v>
      </c>
      <c r="I200" s="151">
        <v>12126.55</v>
      </c>
      <c r="J200" s="151">
        <v>0</v>
      </c>
      <c r="K200" s="151">
        <v>12126.55</v>
      </c>
    </row>
    <row r="201" spans="1:11" s="152" customFormat="1" x14ac:dyDescent="0.2">
      <c r="A201" s="150" t="s">
        <v>821</v>
      </c>
      <c r="B201" s="150" t="s">
        <v>822</v>
      </c>
      <c r="C201" s="151">
        <v>0</v>
      </c>
      <c r="D201" s="151">
        <v>0</v>
      </c>
      <c r="E201" s="151">
        <v>3974.95</v>
      </c>
      <c r="F201" s="151">
        <v>0</v>
      </c>
      <c r="G201" s="151">
        <v>3974.95</v>
      </c>
      <c r="H201" s="151">
        <v>0</v>
      </c>
      <c r="I201" s="151">
        <v>3974.95</v>
      </c>
      <c r="J201" s="151">
        <v>0</v>
      </c>
      <c r="K201" s="151">
        <v>3974.95</v>
      </c>
    </row>
    <row r="202" spans="1:11" s="152" customFormat="1" x14ac:dyDescent="0.2">
      <c r="A202" s="150" t="s">
        <v>243</v>
      </c>
      <c r="B202" s="150" t="s">
        <v>823</v>
      </c>
      <c r="C202" s="151">
        <v>0</v>
      </c>
      <c r="D202" s="151">
        <v>0</v>
      </c>
      <c r="E202" s="151">
        <v>22540.54</v>
      </c>
      <c r="F202" s="151">
        <v>0</v>
      </c>
      <c r="G202" s="151">
        <v>22540.54</v>
      </c>
      <c r="H202" s="151">
        <v>0</v>
      </c>
      <c r="I202" s="151">
        <v>22540.54</v>
      </c>
      <c r="J202" s="151">
        <v>0</v>
      </c>
      <c r="K202" s="151">
        <v>22540.54</v>
      </c>
    </row>
    <row r="203" spans="1:11" s="152" customFormat="1" x14ac:dyDescent="0.2">
      <c r="A203" s="150" t="s">
        <v>239</v>
      </c>
      <c r="B203" s="150" t="s">
        <v>864</v>
      </c>
      <c r="C203" s="151">
        <v>0</v>
      </c>
      <c r="D203" s="151">
        <v>0</v>
      </c>
      <c r="E203" s="151">
        <v>18746.52</v>
      </c>
      <c r="F203" s="151">
        <v>0</v>
      </c>
      <c r="G203" s="151">
        <v>18746.52</v>
      </c>
      <c r="H203" s="151">
        <v>0</v>
      </c>
      <c r="I203" s="151">
        <v>18746.52</v>
      </c>
      <c r="J203" s="151">
        <v>0</v>
      </c>
      <c r="K203" s="151">
        <v>18746.52</v>
      </c>
    </row>
    <row r="204" spans="1:11" s="152" customFormat="1" x14ac:dyDescent="0.2">
      <c r="A204" s="150" t="s">
        <v>237</v>
      </c>
      <c r="B204" s="150" t="s">
        <v>236</v>
      </c>
      <c r="C204" s="151">
        <v>0</v>
      </c>
      <c r="D204" s="151">
        <v>0</v>
      </c>
      <c r="E204" s="151">
        <v>322614.38</v>
      </c>
      <c r="F204" s="151">
        <v>0</v>
      </c>
      <c r="G204" s="151">
        <v>322614.38</v>
      </c>
      <c r="H204" s="151">
        <v>0</v>
      </c>
      <c r="I204" s="151">
        <v>322614.38</v>
      </c>
      <c r="J204" s="151">
        <v>0</v>
      </c>
      <c r="K204" s="151">
        <v>322614.38</v>
      </c>
    </row>
    <row r="205" spans="1:11" s="152" customFormat="1" x14ac:dyDescent="0.2">
      <c r="A205" s="150" t="s">
        <v>235</v>
      </c>
      <c r="B205" s="150" t="s">
        <v>234</v>
      </c>
      <c r="C205" s="151">
        <v>0</v>
      </c>
      <c r="D205" s="151">
        <v>0</v>
      </c>
      <c r="E205" s="151">
        <v>4608.75</v>
      </c>
      <c r="F205" s="151">
        <v>0</v>
      </c>
      <c r="G205" s="151">
        <v>4608.75</v>
      </c>
      <c r="H205" s="151">
        <v>0</v>
      </c>
      <c r="I205" s="151">
        <v>4608.75</v>
      </c>
      <c r="J205" s="151">
        <v>0</v>
      </c>
      <c r="K205" s="151">
        <v>4608.75</v>
      </c>
    </row>
    <row r="206" spans="1:11" s="152" customFormat="1" x14ac:dyDescent="0.2">
      <c r="A206" s="150" t="s">
        <v>231</v>
      </c>
      <c r="B206" s="150" t="s">
        <v>230</v>
      </c>
      <c r="C206" s="151">
        <v>0</v>
      </c>
      <c r="D206" s="151">
        <v>0</v>
      </c>
      <c r="E206" s="151">
        <v>35000</v>
      </c>
      <c r="F206" s="151">
        <v>0</v>
      </c>
      <c r="G206" s="151">
        <v>35000</v>
      </c>
      <c r="H206" s="151">
        <v>0</v>
      </c>
      <c r="I206" s="151">
        <v>35000</v>
      </c>
      <c r="J206" s="151">
        <v>0</v>
      </c>
      <c r="K206" s="151">
        <v>35000</v>
      </c>
    </row>
    <row r="207" spans="1:11" s="152" customFormat="1" x14ac:dyDescent="0.2">
      <c r="A207" s="150" t="s">
        <v>824</v>
      </c>
      <c r="B207" s="150" t="s">
        <v>825</v>
      </c>
      <c r="C207" s="151">
        <v>0</v>
      </c>
      <c r="D207" s="151">
        <v>0</v>
      </c>
      <c r="E207" s="151">
        <v>74375</v>
      </c>
      <c r="F207" s="151">
        <v>0</v>
      </c>
      <c r="G207" s="151">
        <v>74375</v>
      </c>
      <c r="H207" s="151">
        <v>0</v>
      </c>
      <c r="I207" s="151">
        <v>74375</v>
      </c>
      <c r="J207" s="151">
        <v>0</v>
      </c>
      <c r="K207" s="151">
        <v>74375</v>
      </c>
    </row>
    <row r="208" spans="1:11" s="152" customFormat="1" x14ac:dyDescent="0.2">
      <c r="A208" s="150" t="s">
        <v>225</v>
      </c>
      <c r="B208" s="150" t="s">
        <v>224</v>
      </c>
      <c r="C208" s="151">
        <v>0</v>
      </c>
      <c r="D208" s="151">
        <v>0</v>
      </c>
      <c r="E208" s="151">
        <v>1253.21</v>
      </c>
      <c r="F208" s="151">
        <v>0</v>
      </c>
      <c r="G208" s="151">
        <v>1253.21</v>
      </c>
      <c r="H208" s="151">
        <v>0</v>
      </c>
      <c r="I208" s="151">
        <v>1253.21</v>
      </c>
      <c r="J208" s="151">
        <v>0</v>
      </c>
      <c r="K208" s="151">
        <v>1253.21</v>
      </c>
    </row>
    <row r="209" spans="1:11" s="152" customFormat="1" x14ac:dyDescent="0.2">
      <c r="A209" s="150" t="s">
        <v>223</v>
      </c>
      <c r="B209" s="150" t="s">
        <v>222</v>
      </c>
      <c r="C209" s="151">
        <v>0</v>
      </c>
      <c r="D209" s="151">
        <v>0</v>
      </c>
      <c r="E209" s="151">
        <v>69314.05</v>
      </c>
      <c r="F209" s="151">
        <v>0</v>
      </c>
      <c r="G209" s="151">
        <v>69314.05</v>
      </c>
      <c r="H209" s="151">
        <v>0</v>
      </c>
      <c r="I209" s="151">
        <v>69314.05</v>
      </c>
      <c r="J209" s="151">
        <v>0</v>
      </c>
      <c r="K209" s="151">
        <v>69314.05</v>
      </c>
    </row>
    <row r="210" spans="1:11" s="152" customFormat="1" x14ac:dyDescent="0.2">
      <c r="A210" s="150" t="s">
        <v>221</v>
      </c>
      <c r="B210" s="150" t="s">
        <v>220</v>
      </c>
      <c r="C210" s="151">
        <v>0</v>
      </c>
      <c r="D210" s="151">
        <v>0</v>
      </c>
      <c r="E210" s="151">
        <v>54545</v>
      </c>
      <c r="F210" s="151">
        <v>0</v>
      </c>
      <c r="G210" s="151">
        <v>54545</v>
      </c>
      <c r="H210" s="151">
        <v>0</v>
      </c>
      <c r="I210" s="151">
        <v>54545</v>
      </c>
      <c r="J210" s="151">
        <v>0</v>
      </c>
      <c r="K210" s="151">
        <v>54545</v>
      </c>
    </row>
    <row r="211" spans="1:11" s="152" customFormat="1" x14ac:dyDescent="0.2">
      <c r="A211" s="150" t="s">
        <v>215</v>
      </c>
      <c r="B211" s="150" t="s">
        <v>214</v>
      </c>
      <c r="C211" s="151">
        <v>0</v>
      </c>
      <c r="D211" s="151">
        <v>0</v>
      </c>
      <c r="E211" s="151">
        <v>1803.05</v>
      </c>
      <c r="F211" s="151">
        <v>0</v>
      </c>
      <c r="G211" s="151">
        <v>1803.05</v>
      </c>
      <c r="H211" s="151">
        <v>0</v>
      </c>
      <c r="I211" s="151">
        <v>1803.05</v>
      </c>
      <c r="J211" s="151">
        <v>0</v>
      </c>
      <c r="K211" s="151">
        <v>1803.05</v>
      </c>
    </row>
    <row r="212" spans="1:11" s="152" customFormat="1" x14ac:dyDescent="0.2">
      <c r="A212" s="150" t="s">
        <v>211</v>
      </c>
      <c r="B212" s="150" t="s">
        <v>210</v>
      </c>
      <c r="C212" s="151">
        <v>0</v>
      </c>
      <c r="D212" s="151">
        <v>0</v>
      </c>
      <c r="E212" s="151">
        <v>282.5</v>
      </c>
      <c r="F212" s="151">
        <v>0</v>
      </c>
      <c r="G212" s="151">
        <v>282.5</v>
      </c>
      <c r="H212" s="151">
        <v>0</v>
      </c>
      <c r="I212" s="151">
        <v>282.5</v>
      </c>
      <c r="J212" s="151">
        <v>0</v>
      </c>
      <c r="K212" s="151">
        <v>282.5</v>
      </c>
    </row>
    <row r="213" spans="1:11" s="152" customFormat="1" x14ac:dyDescent="0.2">
      <c r="A213" s="150" t="s">
        <v>209</v>
      </c>
      <c r="B213" s="150" t="s">
        <v>208</v>
      </c>
      <c r="C213" s="151">
        <v>0</v>
      </c>
      <c r="D213" s="151">
        <v>0</v>
      </c>
      <c r="E213" s="151">
        <v>1920</v>
      </c>
      <c r="F213" s="151">
        <v>0</v>
      </c>
      <c r="G213" s="151">
        <v>1920</v>
      </c>
      <c r="H213" s="151">
        <v>0</v>
      </c>
      <c r="I213" s="151">
        <v>1920</v>
      </c>
      <c r="J213" s="151">
        <v>0</v>
      </c>
      <c r="K213" s="151">
        <v>1920</v>
      </c>
    </row>
    <row r="214" spans="1:11" s="152" customFormat="1" x14ac:dyDescent="0.2">
      <c r="A214" s="150" t="s">
        <v>207</v>
      </c>
      <c r="B214" s="150" t="s">
        <v>206</v>
      </c>
      <c r="C214" s="151">
        <v>0</v>
      </c>
      <c r="D214" s="151">
        <v>0</v>
      </c>
      <c r="E214" s="151">
        <v>0</v>
      </c>
      <c r="F214" s="151">
        <v>0</v>
      </c>
      <c r="G214" s="151">
        <v>0</v>
      </c>
      <c r="H214" s="151">
        <v>0</v>
      </c>
      <c r="I214" s="151">
        <v>0</v>
      </c>
      <c r="J214" s="151">
        <v>0</v>
      </c>
      <c r="K214" s="151">
        <v>0</v>
      </c>
    </row>
    <row r="215" spans="1:11" s="152" customFormat="1" x14ac:dyDescent="0.2">
      <c r="A215" s="150" t="s">
        <v>205</v>
      </c>
      <c r="B215" s="150" t="s">
        <v>204</v>
      </c>
      <c r="C215" s="151">
        <v>0</v>
      </c>
      <c r="D215" s="151">
        <v>0</v>
      </c>
      <c r="E215" s="151">
        <v>77981.25</v>
      </c>
      <c r="F215" s="151">
        <v>0</v>
      </c>
      <c r="G215" s="151">
        <v>77981.25</v>
      </c>
      <c r="H215" s="151">
        <v>0</v>
      </c>
      <c r="I215" s="151">
        <v>77981.25</v>
      </c>
      <c r="J215" s="151">
        <v>0</v>
      </c>
      <c r="K215" s="151">
        <v>77981.25</v>
      </c>
    </row>
    <row r="216" spans="1:11" s="152" customFormat="1" x14ac:dyDescent="0.2">
      <c r="A216" s="150" t="s">
        <v>199</v>
      </c>
      <c r="B216" s="150" t="s">
        <v>198</v>
      </c>
      <c r="C216" s="151">
        <v>0</v>
      </c>
      <c r="D216" s="151">
        <v>0</v>
      </c>
      <c r="E216" s="151">
        <v>2581.25</v>
      </c>
      <c r="F216" s="151">
        <v>0</v>
      </c>
      <c r="G216" s="151">
        <v>2581.25</v>
      </c>
      <c r="H216" s="151">
        <v>0</v>
      </c>
      <c r="I216" s="151">
        <v>2581.25</v>
      </c>
      <c r="J216" s="151">
        <v>0</v>
      </c>
      <c r="K216" s="151">
        <v>2581.25</v>
      </c>
    </row>
    <row r="217" spans="1:11" s="152" customFormat="1" x14ac:dyDescent="0.2">
      <c r="A217" s="150" t="s">
        <v>181</v>
      </c>
      <c r="B217" s="150" t="s">
        <v>180</v>
      </c>
      <c r="C217" s="151">
        <v>0</v>
      </c>
      <c r="D217" s="151">
        <v>0</v>
      </c>
      <c r="E217" s="151">
        <v>2362.5</v>
      </c>
      <c r="F217" s="151">
        <v>0</v>
      </c>
      <c r="G217" s="151">
        <v>2362.5</v>
      </c>
      <c r="H217" s="151">
        <v>0</v>
      </c>
      <c r="I217" s="151">
        <v>2362.5</v>
      </c>
      <c r="J217" s="151">
        <v>0</v>
      </c>
      <c r="K217" s="151">
        <v>2362.5</v>
      </c>
    </row>
    <row r="218" spans="1:11" s="149" customFormat="1" x14ac:dyDescent="0.2">
      <c r="A218" s="147" t="s">
        <v>326</v>
      </c>
      <c r="B218" s="147" t="s">
        <v>325</v>
      </c>
      <c r="C218" s="148">
        <v>0</v>
      </c>
      <c r="D218" s="148">
        <v>0</v>
      </c>
      <c r="E218" s="148">
        <v>20386.13</v>
      </c>
      <c r="F218" s="148">
        <v>0</v>
      </c>
      <c r="G218" s="148">
        <v>20386.13</v>
      </c>
      <c r="H218" s="148">
        <v>0</v>
      </c>
      <c r="I218" s="148">
        <v>20386.13</v>
      </c>
      <c r="J218" s="148">
        <v>0</v>
      </c>
      <c r="K218" s="148">
        <v>20386.13</v>
      </c>
    </row>
    <row r="219" spans="1:11" s="149" customFormat="1" x14ac:dyDescent="0.2">
      <c r="A219" s="147" t="s">
        <v>324</v>
      </c>
      <c r="B219" s="147" t="s">
        <v>323</v>
      </c>
      <c r="C219" s="148">
        <v>0</v>
      </c>
      <c r="D219" s="148">
        <v>0</v>
      </c>
      <c r="E219" s="148">
        <v>10727.4</v>
      </c>
      <c r="F219" s="148">
        <v>0</v>
      </c>
      <c r="G219" s="148">
        <v>10727.4</v>
      </c>
      <c r="H219" s="148">
        <v>0</v>
      </c>
      <c r="I219" s="148">
        <v>10727.4</v>
      </c>
      <c r="J219" s="148">
        <v>0</v>
      </c>
      <c r="K219" s="148">
        <v>10727.4</v>
      </c>
    </row>
    <row r="220" spans="1:11" s="149" customFormat="1" x14ac:dyDescent="0.2">
      <c r="A220" s="147" t="s">
        <v>316</v>
      </c>
      <c r="B220" s="147" t="s">
        <v>826</v>
      </c>
      <c r="C220" s="148">
        <v>0</v>
      </c>
      <c r="D220" s="148">
        <v>0</v>
      </c>
      <c r="E220" s="148">
        <v>20893.599999999999</v>
      </c>
      <c r="F220" s="148">
        <v>0</v>
      </c>
      <c r="G220" s="148">
        <v>20893.599999999999</v>
      </c>
      <c r="H220" s="148">
        <v>0</v>
      </c>
      <c r="I220" s="148">
        <v>20893.599999999999</v>
      </c>
      <c r="J220" s="148">
        <v>0</v>
      </c>
      <c r="K220" s="148">
        <v>20893.599999999999</v>
      </c>
    </row>
    <row r="221" spans="1:11" s="152" customFormat="1" x14ac:dyDescent="0.2">
      <c r="A221" s="150" t="s">
        <v>309</v>
      </c>
      <c r="B221" s="150" t="s">
        <v>827</v>
      </c>
      <c r="C221" s="151">
        <v>0</v>
      </c>
      <c r="D221" s="151">
        <v>0</v>
      </c>
      <c r="E221" s="151">
        <v>16738.849999999999</v>
      </c>
      <c r="F221" s="151">
        <v>0</v>
      </c>
      <c r="G221" s="151">
        <v>16738.849999999999</v>
      </c>
      <c r="H221" s="151">
        <v>0</v>
      </c>
      <c r="I221" s="151">
        <v>16738.849999999999</v>
      </c>
      <c r="J221" s="151">
        <v>0</v>
      </c>
      <c r="K221" s="151">
        <v>16738.849999999999</v>
      </c>
    </row>
    <row r="222" spans="1:11" s="152" customFormat="1" x14ac:dyDescent="0.2">
      <c r="A222" s="150" t="s">
        <v>303</v>
      </c>
      <c r="B222" s="150" t="s">
        <v>302</v>
      </c>
      <c r="C222" s="151">
        <v>0</v>
      </c>
      <c r="D222" s="151">
        <v>0</v>
      </c>
      <c r="E222" s="151">
        <v>18963.82</v>
      </c>
      <c r="F222" s="151">
        <v>0</v>
      </c>
      <c r="G222" s="151">
        <v>18963.82</v>
      </c>
      <c r="H222" s="151">
        <v>0</v>
      </c>
      <c r="I222" s="151">
        <v>18963.82</v>
      </c>
      <c r="J222" s="151">
        <v>0</v>
      </c>
      <c r="K222" s="151">
        <v>18963.82</v>
      </c>
    </row>
    <row r="223" spans="1:11" s="152" customFormat="1" x14ac:dyDescent="0.2">
      <c r="A223" s="150" t="s">
        <v>299</v>
      </c>
      <c r="B223" s="150" t="s">
        <v>298</v>
      </c>
      <c r="C223" s="151">
        <v>0</v>
      </c>
      <c r="D223" s="151">
        <v>0</v>
      </c>
      <c r="E223" s="151">
        <v>16502.939999999999</v>
      </c>
      <c r="F223" s="151">
        <v>0</v>
      </c>
      <c r="G223" s="151">
        <v>16502.939999999999</v>
      </c>
      <c r="H223" s="151">
        <v>0</v>
      </c>
      <c r="I223" s="151">
        <v>16502.939999999999</v>
      </c>
      <c r="J223" s="151">
        <v>0</v>
      </c>
      <c r="K223" s="151">
        <v>16502.939999999999</v>
      </c>
    </row>
    <row r="224" spans="1:11" s="152" customFormat="1" x14ac:dyDescent="0.2">
      <c r="A224" s="150" t="s">
        <v>297</v>
      </c>
      <c r="B224" s="150" t="s">
        <v>296</v>
      </c>
      <c r="C224" s="151">
        <v>0</v>
      </c>
      <c r="D224" s="151">
        <v>0</v>
      </c>
      <c r="E224" s="151">
        <v>5112.2299999999996</v>
      </c>
      <c r="F224" s="151">
        <v>0</v>
      </c>
      <c r="G224" s="151">
        <v>5112.2299999999996</v>
      </c>
      <c r="H224" s="151">
        <v>0</v>
      </c>
      <c r="I224" s="151">
        <v>5112.2299999999996</v>
      </c>
      <c r="J224" s="151">
        <v>0</v>
      </c>
      <c r="K224" s="151">
        <v>5112.2299999999996</v>
      </c>
    </row>
    <row r="225" spans="1:11" s="152" customFormat="1" x14ac:dyDescent="0.2">
      <c r="A225" s="150" t="s">
        <v>192</v>
      </c>
      <c r="B225" s="150" t="s">
        <v>191</v>
      </c>
      <c r="C225" s="151">
        <v>0</v>
      </c>
      <c r="D225" s="151">
        <v>0</v>
      </c>
      <c r="E225" s="151">
        <v>7470</v>
      </c>
      <c r="F225" s="151">
        <v>0</v>
      </c>
      <c r="G225" s="151">
        <v>7470</v>
      </c>
      <c r="H225" s="151">
        <v>0</v>
      </c>
      <c r="I225" s="151">
        <v>7470</v>
      </c>
      <c r="J225" s="151">
        <v>0</v>
      </c>
      <c r="K225" s="151">
        <v>7470</v>
      </c>
    </row>
    <row r="226" spans="1:11" s="152" customFormat="1" x14ac:dyDescent="0.2">
      <c r="A226" s="150" t="s">
        <v>190</v>
      </c>
      <c r="B226" s="150" t="s">
        <v>189</v>
      </c>
      <c r="C226" s="151">
        <v>0</v>
      </c>
      <c r="D226" s="151">
        <v>0</v>
      </c>
      <c r="E226" s="151">
        <v>714</v>
      </c>
      <c r="F226" s="151">
        <v>0</v>
      </c>
      <c r="G226" s="151">
        <v>714</v>
      </c>
      <c r="H226" s="151">
        <v>0</v>
      </c>
      <c r="I226" s="151">
        <v>714</v>
      </c>
      <c r="J226" s="151">
        <v>0</v>
      </c>
      <c r="K226" s="151">
        <v>714</v>
      </c>
    </row>
    <row r="227" spans="1:11" s="152" customFormat="1" x14ac:dyDescent="0.2">
      <c r="A227" s="150" t="s">
        <v>188</v>
      </c>
      <c r="B227" s="150" t="s">
        <v>187</v>
      </c>
      <c r="C227" s="151">
        <v>0</v>
      </c>
      <c r="D227" s="151">
        <v>0</v>
      </c>
      <c r="E227" s="151">
        <v>26840.05</v>
      </c>
      <c r="F227" s="151">
        <v>0</v>
      </c>
      <c r="G227" s="151">
        <v>26840.05</v>
      </c>
      <c r="H227" s="151">
        <v>0</v>
      </c>
      <c r="I227" s="151">
        <v>26840.05</v>
      </c>
      <c r="J227" s="151">
        <v>0</v>
      </c>
      <c r="K227" s="151">
        <v>26840.05</v>
      </c>
    </row>
    <row r="228" spans="1:11" s="152" customFormat="1" x14ac:dyDescent="0.2">
      <c r="A228" s="150" t="s">
        <v>186</v>
      </c>
      <c r="B228" s="150" t="s">
        <v>86</v>
      </c>
      <c r="C228" s="151">
        <v>0</v>
      </c>
      <c r="D228" s="151">
        <v>0</v>
      </c>
      <c r="E228" s="151">
        <v>175639.32</v>
      </c>
      <c r="F228" s="151">
        <v>0</v>
      </c>
      <c r="G228" s="151">
        <v>175639.32</v>
      </c>
      <c r="H228" s="151">
        <v>0</v>
      </c>
      <c r="I228" s="151">
        <v>175639.32</v>
      </c>
      <c r="J228" s="151">
        <v>0</v>
      </c>
      <c r="K228" s="151">
        <v>175639.32</v>
      </c>
    </row>
    <row r="229" spans="1:11" s="152" customFormat="1" x14ac:dyDescent="0.2">
      <c r="A229" s="150" t="s">
        <v>185</v>
      </c>
      <c r="B229" s="150" t="s">
        <v>143</v>
      </c>
      <c r="C229" s="151">
        <v>0</v>
      </c>
      <c r="D229" s="151">
        <v>0</v>
      </c>
      <c r="E229" s="151">
        <v>200</v>
      </c>
      <c r="F229" s="151">
        <v>0</v>
      </c>
      <c r="G229" s="151">
        <v>200</v>
      </c>
      <c r="H229" s="151">
        <v>0</v>
      </c>
      <c r="I229" s="151">
        <v>200</v>
      </c>
      <c r="J229" s="151">
        <v>0</v>
      </c>
      <c r="K229" s="151">
        <v>200</v>
      </c>
    </row>
    <row r="230" spans="1:11" s="152" customFormat="1" x14ac:dyDescent="0.2">
      <c r="A230" s="150" t="s">
        <v>184</v>
      </c>
      <c r="B230" s="150" t="s">
        <v>828</v>
      </c>
      <c r="C230" s="151">
        <v>0</v>
      </c>
      <c r="D230" s="151">
        <v>0</v>
      </c>
      <c r="E230" s="151">
        <v>140</v>
      </c>
      <c r="F230" s="151">
        <v>0</v>
      </c>
      <c r="G230" s="151">
        <v>140</v>
      </c>
      <c r="H230" s="151">
        <v>0</v>
      </c>
      <c r="I230" s="151">
        <v>140</v>
      </c>
      <c r="J230" s="151">
        <v>0</v>
      </c>
      <c r="K230" s="151">
        <v>140</v>
      </c>
    </row>
    <row r="231" spans="1:11" s="152" customFormat="1" x14ac:dyDescent="0.2">
      <c r="A231" s="150" t="s">
        <v>177</v>
      </c>
      <c r="B231" s="150" t="s">
        <v>176</v>
      </c>
      <c r="C231" s="151">
        <v>0</v>
      </c>
      <c r="D231" s="151">
        <v>0</v>
      </c>
      <c r="E231" s="151">
        <v>3210.03</v>
      </c>
      <c r="F231" s="151">
        <v>0</v>
      </c>
      <c r="G231" s="151">
        <v>3210.03</v>
      </c>
      <c r="H231" s="151">
        <v>0</v>
      </c>
      <c r="I231" s="151">
        <v>3210.03</v>
      </c>
      <c r="J231" s="151">
        <v>0</v>
      </c>
      <c r="K231" s="151">
        <v>3210.03</v>
      </c>
    </row>
    <row r="232" spans="1:11" s="152" customFormat="1" x14ac:dyDescent="0.2">
      <c r="A232" s="150" t="s">
        <v>175</v>
      </c>
      <c r="B232" s="150" t="s">
        <v>174</v>
      </c>
      <c r="C232" s="151">
        <v>0</v>
      </c>
      <c r="D232" s="151">
        <v>0</v>
      </c>
      <c r="E232" s="151">
        <v>8467.1200000000008</v>
      </c>
      <c r="F232" s="151">
        <v>0</v>
      </c>
      <c r="G232" s="151">
        <v>8467.1200000000008</v>
      </c>
      <c r="H232" s="151">
        <v>0</v>
      </c>
      <c r="I232" s="151">
        <v>8467.1200000000008</v>
      </c>
      <c r="J232" s="151">
        <v>0</v>
      </c>
      <c r="K232" s="151">
        <v>8467.1200000000008</v>
      </c>
    </row>
    <row r="233" spans="1:11" s="152" customFormat="1" x14ac:dyDescent="0.2">
      <c r="A233" s="150" t="s">
        <v>173</v>
      </c>
      <c r="B233" s="150" t="s">
        <v>172</v>
      </c>
      <c r="C233" s="151">
        <v>0</v>
      </c>
      <c r="D233" s="151">
        <v>0</v>
      </c>
      <c r="E233" s="151">
        <v>708.59</v>
      </c>
      <c r="F233" s="151">
        <v>0</v>
      </c>
      <c r="G233" s="151">
        <v>708.59</v>
      </c>
      <c r="H233" s="151">
        <v>0</v>
      </c>
      <c r="I233" s="151">
        <v>708.59</v>
      </c>
      <c r="J233" s="151">
        <v>0</v>
      </c>
      <c r="K233" s="151">
        <v>708.59</v>
      </c>
    </row>
    <row r="234" spans="1:11" s="152" customFormat="1" x14ac:dyDescent="0.2">
      <c r="A234" s="150" t="s">
        <v>169</v>
      </c>
      <c r="B234" s="150" t="s">
        <v>168</v>
      </c>
      <c r="C234" s="151">
        <v>0</v>
      </c>
      <c r="D234" s="151">
        <v>0</v>
      </c>
      <c r="E234" s="151">
        <v>607.5</v>
      </c>
      <c r="F234" s="151">
        <v>0</v>
      </c>
      <c r="G234" s="151">
        <v>607.5</v>
      </c>
      <c r="H234" s="151">
        <v>0</v>
      </c>
      <c r="I234" s="151">
        <v>607.5</v>
      </c>
      <c r="J234" s="151">
        <v>0</v>
      </c>
      <c r="K234" s="151">
        <v>607.5</v>
      </c>
    </row>
    <row r="235" spans="1:11" s="152" customFormat="1" x14ac:dyDescent="0.2">
      <c r="A235" s="150" t="s">
        <v>165</v>
      </c>
      <c r="B235" s="150" t="s">
        <v>164</v>
      </c>
      <c r="C235" s="151">
        <v>0</v>
      </c>
      <c r="D235" s="151">
        <v>0</v>
      </c>
      <c r="E235" s="151">
        <v>78.72</v>
      </c>
      <c r="F235" s="151">
        <v>0</v>
      </c>
      <c r="G235" s="151">
        <v>78.72</v>
      </c>
      <c r="H235" s="151">
        <v>0</v>
      </c>
      <c r="I235" s="151">
        <v>78.72</v>
      </c>
      <c r="J235" s="151">
        <v>0</v>
      </c>
      <c r="K235" s="151">
        <v>78.72</v>
      </c>
    </row>
    <row r="236" spans="1:11" s="152" customFormat="1" x14ac:dyDescent="0.2">
      <c r="A236" s="150" t="s">
        <v>163</v>
      </c>
      <c r="B236" s="150" t="s">
        <v>162</v>
      </c>
      <c r="C236" s="151">
        <v>0</v>
      </c>
      <c r="D236" s="151">
        <v>0</v>
      </c>
      <c r="E236" s="151">
        <v>21.24</v>
      </c>
      <c r="F236" s="151">
        <v>0</v>
      </c>
      <c r="G236" s="151">
        <v>21.24</v>
      </c>
      <c r="H236" s="151">
        <v>0</v>
      </c>
      <c r="I236" s="151">
        <v>21.24</v>
      </c>
      <c r="J236" s="151">
        <v>0</v>
      </c>
      <c r="K236" s="151">
        <v>21.24</v>
      </c>
    </row>
    <row r="237" spans="1:11" s="185" customFormat="1" x14ac:dyDescent="0.2">
      <c r="A237" s="183" t="s">
        <v>148</v>
      </c>
      <c r="B237" s="183" t="s">
        <v>147</v>
      </c>
      <c r="C237" s="184">
        <v>0</v>
      </c>
      <c r="D237" s="184">
        <v>0</v>
      </c>
      <c r="E237" s="184">
        <v>1836.77</v>
      </c>
      <c r="F237" s="184">
        <v>0</v>
      </c>
      <c r="G237" s="184">
        <v>1836.77</v>
      </c>
      <c r="H237" s="184">
        <v>0</v>
      </c>
      <c r="I237" s="184">
        <v>1836.77</v>
      </c>
      <c r="J237" s="184">
        <v>0</v>
      </c>
      <c r="K237" s="184">
        <v>1836.77</v>
      </c>
    </row>
    <row r="238" spans="1:11" s="152" customFormat="1" x14ac:dyDescent="0.2">
      <c r="A238" s="150" t="s">
        <v>144</v>
      </c>
      <c r="B238" s="150" t="s">
        <v>143</v>
      </c>
      <c r="C238" s="151">
        <v>0</v>
      </c>
      <c r="D238" s="151">
        <v>0</v>
      </c>
      <c r="E238" s="151">
        <v>295</v>
      </c>
      <c r="F238" s="151">
        <v>0</v>
      </c>
      <c r="G238" s="151">
        <v>295</v>
      </c>
      <c r="H238" s="151">
        <v>0</v>
      </c>
      <c r="I238" s="151">
        <v>295</v>
      </c>
      <c r="J238" s="151">
        <v>0</v>
      </c>
      <c r="K238" s="151">
        <v>295</v>
      </c>
    </row>
    <row r="239" spans="1:11" s="185" customFormat="1" x14ac:dyDescent="0.2">
      <c r="A239" s="183" t="s">
        <v>142</v>
      </c>
      <c r="B239" s="183" t="s">
        <v>141</v>
      </c>
      <c r="C239" s="184">
        <v>0</v>
      </c>
      <c r="D239" s="184">
        <v>0</v>
      </c>
      <c r="E239" s="184">
        <v>141815.06</v>
      </c>
      <c r="F239" s="184">
        <v>0</v>
      </c>
      <c r="G239" s="184">
        <v>141815.06</v>
      </c>
      <c r="H239" s="184">
        <v>0</v>
      </c>
      <c r="I239" s="184">
        <v>141815.06</v>
      </c>
      <c r="J239" s="184">
        <v>0</v>
      </c>
      <c r="K239" s="184">
        <v>141815.06</v>
      </c>
    </row>
    <row r="240" spans="1:11" s="145" customFormat="1" x14ac:dyDescent="0.2">
      <c r="A240" s="143" t="s">
        <v>456</v>
      </c>
      <c r="B240" s="143" t="s">
        <v>455</v>
      </c>
      <c r="C240" s="144">
        <v>0</v>
      </c>
      <c r="D240" s="144">
        <v>0</v>
      </c>
      <c r="E240" s="144">
        <v>-248714.66</v>
      </c>
      <c r="F240" s="144">
        <v>0</v>
      </c>
      <c r="G240" s="144">
        <v>-248714.66</v>
      </c>
      <c r="H240" s="144">
        <v>0</v>
      </c>
      <c r="I240" s="144"/>
      <c r="J240" s="144">
        <v>0</v>
      </c>
      <c r="K240" s="144">
        <v>0</v>
      </c>
    </row>
    <row r="241" spans="1:13" s="152" customFormat="1" x14ac:dyDescent="0.2">
      <c r="A241" s="150" t="s">
        <v>136</v>
      </c>
      <c r="B241" s="150" t="s">
        <v>830</v>
      </c>
      <c r="C241" s="151">
        <v>0</v>
      </c>
      <c r="D241" s="151">
        <v>0</v>
      </c>
      <c r="E241" s="151">
        <v>140746.44</v>
      </c>
      <c r="F241" s="151">
        <v>0</v>
      </c>
      <c r="G241" s="151">
        <v>140746.44</v>
      </c>
      <c r="H241" s="151">
        <v>0</v>
      </c>
      <c r="I241" s="151">
        <v>140746.44</v>
      </c>
      <c r="J241" s="151">
        <v>0</v>
      </c>
      <c r="K241" s="151">
        <v>140746.44</v>
      </c>
    </row>
    <row r="242" spans="1:13" s="152" customFormat="1" x14ac:dyDescent="0.2">
      <c r="A242" s="150" t="s">
        <v>865</v>
      </c>
      <c r="B242" s="150" t="s">
        <v>866</v>
      </c>
      <c r="C242" s="151">
        <v>0</v>
      </c>
      <c r="D242" s="151">
        <v>0</v>
      </c>
      <c r="E242" s="151">
        <v>329798.59000000003</v>
      </c>
      <c r="F242" s="151">
        <v>0</v>
      </c>
      <c r="G242" s="151">
        <v>329798.59000000003</v>
      </c>
      <c r="H242" s="151">
        <v>0</v>
      </c>
      <c r="I242" s="151">
        <v>329798.59000000003</v>
      </c>
      <c r="J242" s="151">
        <v>0</v>
      </c>
      <c r="K242" s="151">
        <v>329798.59000000003</v>
      </c>
    </row>
    <row r="243" spans="1:13" s="152" customFormat="1" x14ac:dyDescent="0.2">
      <c r="A243" s="150" t="s">
        <v>652</v>
      </c>
      <c r="B243" s="150" t="s">
        <v>651</v>
      </c>
      <c r="C243" s="151">
        <v>0</v>
      </c>
      <c r="D243" s="151">
        <v>0</v>
      </c>
      <c r="E243" s="151">
        <v>374572.5</v>
      </c>
      <c r="F243" s="151">
        <v>0</v>
      </c>
      <c r="G243" s="151">
        <v>374572.5</v>
      </c>
      <c r="H243" s="151">
        <v>0</v>
      </c>
      <c r="I243" s="151">
        <v>374572.5</v>
      </c>
      <c r="J243" s="151">
        <v>0</v>
      </c>
      <c r="K243" s="151">
        <v>374572.5</v>
      </c>
    </row>
    <row r="244" spans="1:13" s="152" customFormat="1" x14ac:dyDescent="0.2">
      <c r="A244" s="150" t="s">
        <v>650</v>
      </c>
      <c r="B244" s="150" t="s">
        <v>649</v>
      </c>
      <c r="C244" s="151">
        <v>0</v>
      </c>
      <c r="D244" s="151">
        <v>0</v>
      </c>
      <c r="E244" s="151">
        <v>350177.29</v>
      </c>
      <c r="F244" s="151">
        <v>0</v>
      </c>
      <c r="G244" s="151">
        <v>350177.29</v>
      </c>
      <c r="H244" s="151">
        <v>0</v>
      </c>
      <c r="I244" s="151">
        <v>350177.29</v>
      </c>
      <c r="J244" s="151">
        <v>0</v>
      </c>
      <c r="K244" s="151">
        <v>350177.29</v>
      </c>
    </row>
    <row r="245" spans="1:13" s="152" customFormat="1" x14ac:dyDescent="0.2">
      <c r="A245" s="150" t="s">
        <v>831</v>
      </c>
      <c r="B245" s="150" t="s">
        <v>832</v>
      </c>
      <c r="C245" s="151">
        <v>0</v>
      </c>
      <c r="D245" s="151">
        <v>0</v>
      </c>
      <c r="E245" s="151">
        <v>12633.66</v>
      </c>
      <c r="F245" s="151">
        <v>0</v>
      </c>
      <c r="G245" s="151">
        <v>12633.66</v>
      </c>
      <c r="H245" s="151">
        <v>0</v>
      </c>
      <c r="I245" s="151">
        <v>12633.66</v>
      </c>
      <c r="J245" s="151">
        <v>0</v>
      </c>
      <c r="K245" s="151">
        <v>12633.66</v>
      </c>
    </row>
    <row r="246" spans="1:13" ht="14.25" x14ac:dyDescent="0.2">
      <c r="A246" s="567" t="s">
        <v>846</v>
      </c>
      <c r="B246" s="567"/>
      <c r="C246" s="121">
        <v>0</v>
      </c>
      <c r="D246" s="121">
        <v>0</v>
      </c>
      <c r="E246" s="121">
        <v>5400945.4199999999</v>
      </c>
      <c r="F246" s="121">
        <v>0</v>
      </c>
      <c r="G246" s="121">
        <v>5400945.4199999999</v>
      </c>
      <c r="H246" s="121">
        <v>0</v>
      </c>
      <c r="I246" s="121">
        <f>SUM(I161:I245)</f>
        <v>5649660.0799999982</v>
      </c>
      <c r="J246" s="121">
        <v>0</v>
      </c>
      <c r="K246" s="121">
        <f>SUM(K161:K245)</f>
        <v>5649660.0799999982</v>
      </c>
      <c r="M246" s="134"/>
    </row>
    <row r="247" spans="1:13" x14ac:dyDescent="0.2">
      <c r="A247" s="563"/>
      <c r="B247" s="563"/>
      <c r="C247" s="563"/>
      <c r="D247" s="563"/>
      <c r="E247" s="563"/>
      <c r="F247" s="563"/>
      <c r="G247" s="563"/>
      <c r="H247" s="563"/>
      <c r="I247" s="563"/>
      <c r="J247" s="563"/>
      <c r="K247" s="563"/>
    </row>
    <row r="248" spans="1:13" x14ac:dyDescent="0.2">
      <c r="A248" s="565" t="s">
        <v>771</v>
      </c>
      <c r="B248" s="565"/>
      <c r="C248" s="565"/>
      <c r="D248" s="565"/>
      <c r="E248" s="565"/>
      <c r="F248" s="565"/>
      <c r="G248" s="565"/>
      <c r="H248" s="565"/>
      <c r="I248" s="565"/>
      <c r="J248" s="565"/>
      <c r="K248" s="565"/>
    </row>
    <row r="249" spans="1:13" ht="12.75" customHeight="1" x14ac:dyDescent="0.2">
      <c r="A249" s="137" t="s">
        <v>772</v>
      </c>
      <c r="B249" s="137" t="s">
        <v>773</v>
      </c>
      <c r="C249" s="566" t="s">
        <v>774</v>
      </c>
      <c r="D249" s="566"/>
      <c r="E249" s="566" t="s">
        <v>775</v>
      </c>
      <c r="F249" s="566"/>
      <c r="G249" s="566" t="s">
        <v>776</v>
      </c>
      <c r="H249" s="566"/>
      <c r="I249" s="566" t="s">
        <v>777</v>
      </c>
      <c r="J249" s="566"/>
      <c r="K249" s="137" t="s">
        <v>778</v>
      </c>
    </row>
    <row r="250" spans="1:13" x14ac:dyDescent="0.2">
      <c r="A250" s="119" t="s">
        <v>1102</v>
      </c>
      <c r="B250" s="119" t="s">
        <v>1103</v>
      </c>
      <c r="C250" s="120">
        <v>0</v>
      </c>
      <c r="D250" s="120">
        <v>3653430.75</v>
      </c>
      <c r="E250" s="120">
        <v>0</v>
      </c>
      <c r="F250" s="120">
        <v>0</v>
      </c>
      <c r="G250" s="120">
        <v>0</v>
      </c>
      <c r="H250" s="120">
        <v>3653430.75</v>
      </c>
      <c r="I250" s="120">
        <v>0</v>
      </c>
      <c r="J250" s="120">
        <v>3653430.75</v>
      </c>
      <c r="K250" s="120">
        <v>-3653430.75</v>
      </c>
    </row>
    <row r="251" spans="1:13" x14ac:dyDescent="0.2">
      <c r="A251" s="119" t="s">
        <v>1104</v>
      </c>
      <c r="B251" s="119" t="s">
        <v>1105</v>
      </c>
      <c r="C251" s="120">
        <v>0</v>
      </c>
      <c r="D251" s="120">
        <v>161218183.40000001</v>
      </c>
      <c r="E251" s="120">
        <v>0</v>
      </c>
      <c r="F251" s="120">
        <v>0</v>
      </c>
      <c r="G251" s="120">
        <v>0</v>
      </c>
      <c r="H251" s="120">
        <v>161218183.40000001</v>
      </c>
      <c r="I251" s="120">
        <v>0</v>
      </c>
      <c r="J251" s="120">
        <v>161218183.40000001</v>
      </c>
      <c r="K251" s="120">
        <v>-161218183.40000001</v>
      </c>
    </row>
    <row r="252" spans="1:13" x14ac:dyDescent="0.2">
      <c r="A252" s="119" t="s">
        <v>1106</v>
      </c>
      <c r="B252" s="119" t="s">
        <v>1107</v>
      </c>
      <c r="C252" s="120">
        <v>0</v>
      </c>
      <c r="D252" s="120">
        <v>782392819.52999997</v>
      </c>
      <c r="E252" s="120">
        <v>241024168.34999999</v>
      </c>
      <c r="F252" s="120">
        <v>0</v>
      </c>
      <c r="G252" s="120">
        <v>241024168.34999999</v>
      </c>
      <c r="H252" s="120">
        <v>782392819.52999997</v>
      </c>
      <c r="I252" s="120">
        <v>0</v>
      </c>
      <c r="J252" s="120">
        <v>541368651.17999995</v>
      </c>
      <c r="K252" s="120">
        <v>-541368651.17999995</v>
      </c>
    </row>
    <row r="253" spans="1:13" x14ac:dyDescent="0.2">
      <c r="A253" s="119" t="s">
        <v>1108</v>
      </c>
      <c r="B253" s="119" t="s">
        <v>1109</v>
      </c>
      <c r="C253" s="120">
        <v>0</v>
      </c>
      <c r="D253" s="120">
        <v>904240158.16999996</v>
      </c>
      <c r="E253" s="120">
        <v>0</v>
      </c>
      <c r="F253" s="120">
        <v>0</v>
      </c>
      <c r="G253" s="120">
        <v>0</v>
      </c>
      <c r="H253" s="120">
        <v>904240158.16999996</v>
      </c>
      <c r="I253" s="120">
        <v>0</v>
      </c>
      <c r="J253" s="120">
        <v>904240158.16999996</v>
      </c>
      <c r="K253" s="120">
        <v>-904240158.16999996</v>
      </c>
    </row>
    <row r="254" spans="1:13" x14ac:dyDescent="0.2">
      <c r="A254" s="119" t="s">
        <v>1110</v>
      </c>
      <c r="B254" s="119" t="s">
        <v>1111</v>
      </c>
      <c r="C254" s="120">
        <v>0</v>
      </c>
      <c r="D254" s="120">
        <v>86639.19</v>
      </c>
      <c r="E254" s="120">
        <v>0</v>
      </c>
      <c r="F254" s="120">
        <v>0</v>
      </c>
      <c r="G254" s="120">
        <v>0</v>
      </c>
      <c r="H254" s="120">
        <v>86639.19</v>
      </c>
      <c r="I254" s="120">
        <v>0</v>
      </c>
      <c r="J254" s="120">
        <v>86639.19</v>
      </c>
      <c r="K254" s="120">
        <v>-86639.19</v>
      </c>
    </row>
    <row r="255" spans="1:13" x14ac:dyDescent="0.2">
      <c r="A255" s="119" t="s">
        <v>1112</v>
      </c>
      <c r="B255" s="119" t="s">
        <v>1113</v>
      </c>
      <c r="C255" s="120">
        <v>0</v>
      </c>
      <c r="D255" s="120">
        <v>185917997.94</v>
      </c>
      <c r="E255" s="120">
        <v>0</v>
      </c>
      <c r="F255" s="120">
        <v>0</v>
      </c>
      <c r="G255" s="120">
        <v>0</v>
      </c>
      <c r="H255" s="120">
        <v>185917997.94</v>
      </c>
      <c r="I255" s="120">
        <v>0</v>
      </c>
      <c r="J255" s="120">
        <v>185917997.94</v>
      </c>
      <c r="K255" s="120">
        <v>-185917997.94</v>
      </c>
    </row>
    <row r="256" spans="1:13" x14ac:dyDescent="0.2">
      <c r="A256" s="119" t="s">
        <v>1114</v>
      </c>
      <c r="B256" s="119" t="s">
        <v>1115</v>
      </c>
      <c r="C256" s="120">
        <v>0</v>
      </c>
      <c r="D256" s="120">
        <v>51999384.060000002</v>
      </c>
      <c r="E256" s="120">
        <v>0</v>
      </c>
      <c r="F256" s="120">
        <v>0</v>
      </c>
      <c r="G256" s="120">
        <v>0</v>
      </c>
      <c r="H256" s="120">
        <v>51999384.060000002</v>
      </c>
      <c r="I256" s="120">
        <v>0</v>
      </c>
      <c r="J256" s="120">
        <v>51999384.060000002</v>
      </c>
      <c r="K256" s="120">
        <v>-51999384.060000002</v>
      </c>
    </row>
    <row r="257" spans="1:11" x14ac:dyDescent="0.2">
      <c r="A257" s="119" t="s">
        <v>1116</v>
      </c>
      <c r="B257" s="119" t="s">
        <v>1117</v>
      </c>
      <c r="C257" s="120">
        <v>0</v>
      </c>
      <c r="D257" s="120">
        <v>5107650739.7200003</v>
      </c>
      <c r="E257" s="120">
        <v>0</v>
      </c>
      <c r="F257" s="120">
        <v>0</v>
      </c>
      <c r="G257" s="120">
        <v>0</v>
      </c>
      <c r="H257" s="120">
        <v>5107650739.7200003</v>
      </c>
      <c r="I257" s="120">
        <v>0</v>
      </c>
      <c r="J257" s="120">
        <v>5107650739.7200003</v>
      </c>
      <c r="K257" s="120">
        <v>-5107650739.7200003</v>
      </c>
    </row>
    <row r="258" spans="1:11" x14ac:dyDescent="0.2">
      <c r="A258" s="119" t="s">
        <v>1118</v>
      </c>
      <c r="B258" s="119" t="s">
        <v>1119</v>
      </c>
      <c r="C258" s="120">
        <v>5564136.5499999998</v>
      </c>
      <c r="D258" s="120">
        <v>0</v>
      </c>
      <c r="E258" s="120">
        <v>0</v>
      </c>
      <c r="F258" s="120">
        <v>0</v>
      </c>
      <c r="G258" s="120">
        <v>5564136.5499999998</v>
      </c>
      <c r="H258" s="120">
        <v>0</v>
      </c>
      <c r="I258" s="120">
        <v>5564136.5499999998</v>
      </c>
      <c r="J258" s="120">
        <v>0</v>
      </c>
      <c r="K258" s="120">
        <v>5564136.5499999998</v>
      </c>
    </row>
    <row r="259" spans="1:11" x14ac:dyDescent="0.2">
      <c r="A259" s="119" t="s">
        <v>1120</v>
      </c>
      <c r="B259" s="119" t="s">
        <v>1121</v>
      </c>
      <c r="C259" s="120">
        <v>0</v>
      </c>
      <c r="D259" s="120">
        <v>349646549.52999997</v>
      </c>
      <c r="E259" s="120">
        <v>0</v>
      </c>
      <c r="F259" s="120">
        <v>0</v>
      </c>
      <c r="G259" s="120">
        <v>0</v>
      </c>
      <c r="H259" s="120">
        <v>349646549.52999997</v>
      </c>
      <c r="I259" s="120">
        <v>0</v>
      </c>
      <c r="J259" s="120">
        <v>349646549.52999997</v>
      </c>
      <c r="K259" s="120">
        <v>-349646549.52999997</v>
      </c>
    </row>
    <row r="260" spans="1:11" x14ac:dyDescent="0.2">
      <c r="A260" s="119" t="s">
        <v>1122</v>
      </c>
      <c r="B260" s="119" t="s">
        <v>1123</v>
      </c>
      <c r="C260" s="120">
        <v>2058495.87</v>
      </c>
      <c r="D260" s="120">
        <v>0</v>
      </c>
      <c r="E260" s="120">
        <v>0</v>
      </c>
      <c r="F260" s="120">
        <v>0</v>
      </c>
      <c r="G260" s="120">
        <v>2058495.87</v>
      </c>
      <c r="H260" s="120">
        <v>0</v>
      </c>
      <c r="I260" s="120">
        <v>2058495.87</v>
      </c>
      <c r="J260" s="120">
        <v>0</v>
      </c>
      <c r="K260" s="120">
        <v>2058495.87</v>
      </c>
    </row>
    <row r="261" spans="1:11" x14ac:dyDescent="0.2">
      <c r="A261" s="119" t="s">
        <v>1124</v>
      </c>
      <c r="B261" s="119" t="s">
        <v>1125</v>
      </c>
      <c r="C261" s="120">
        <v>32717488.199999999</v>
      </c>
      <c r="D261" s="120">
        <v>0</v>
      </c>
      <c r="E261" s="120">
        <v>0</v>
      </c>
      <c r="F261" s="120">
        <v>0</v>
      </c>
      <c r="G261" s="120">
        <v>32717488.199999999</v>
      </c>
      <c r="H261" s="120">
        <v>0</v>
      </c>
      <c r="I261" s="120">
        <v>32717488.199999999</v>
      </c>
      <c r="J261" s="120">
        <v>0</v>
      </c>
      <c r="K261" s="120">
        <v>32717488.199999999</v>
      </c>
    </row>
    <row r="262" spans="1:11" x14ac:dyDescent="0.2">
      <c r="A262" s="119" t="s">
        <v>1126</v>
      </c>
      <c r="B262" s="119" t="s">
        <v>1127</v>
      </c>
      <c r="C262" s="120">
        <v>99362028.359999999</v>
      </c>
      <c r="D262" s="120">
        <v>0</v>
      </c>
      <c r="E262" s="120">
        <v>0</v>
      </c>
      <c r="F262" s="120">
        <v>0</v>
      </c>
      <c r="G262" s="120">
        <v>99362028.359999999</v>
      </c>
      <c r="H262" s="120">
        <v>0</v>
      </c>
      <c r="I262" s="120">
        <v>99362028.359999999</v>
      </c>
      <c r="J262" s="120">
        <v>0</v>
      </c>
      <c r="K262" s="120">
        <v>99362028.359999999</v>
      </c>
    </row>
    <row r="263" spans="1:11" ht="14.25" x14ac:dyDescent="0.2">
      <c r="A263" s="567" t="s">
        <v>1128</v>
      </c>
      <c r="B263" s="567"/>
      <c r="C263" s="121">
        <v>139702148.97999999</v>
      </c>
      <c r="D263" s="121">
        <v>7546805902.29</v>
      </c>
      <c r="E263" s="121">
        <v>241024168.34999999</v>
      </c>
      <c r="F263" s="121">
        <v>0</v>
      </c>
      <c r="G263" s="121">
        <v>380726317.32999998</v>
      </c>
      <c r="H263" s="121">
        <v>7546805902.29</v>
      </c>
      <c r="I263" s="121">
        <v>139702148.97999999</v>
      </c>
      <c r="J263" s="121">
        <v>7305781733.9399996</v>
      </c>
      <c r="K263" s="121">
        <v>-7166079584.96</v>
      </c>
    </row>
    <row r="264" spans="1:11" x14ac:dyDescent="0.2">
      <c r="A264" s="563"/>
      <c r="B264" s="563"/>
      <c r="C264" s="563"/>
      <c r="D264" s="563"/>
      <c r="E264" s="563"/>
      <c r="F264" s="563"/>
      <c r="G264" s="563"/>
      <c r="H264" s="563"/>
      <c r="I264" s="563"/>
      <c r="J264" s="563"/>
      <c r="K264" s="563"/>
    </row>
    <row r="265" spans="1:11" x14ac:dyDescent="0.2">
      <c r="A265" s="565" t="s">
        <v>771</v>
      </c>
      <c r="B265" s="565"/>
      <c r="C265" s="565"/>
      <c r="D265" s="565"/>
      <c r="E265" s="565"/>
      <c r="F265" s="565"/>
      <c r="G265" s="565"/>
      <c r="H265" s="565"/>
      <c r="I265" s="565"/>
      <c r="J265" s="565"/>
      <c r="K265" s="565"/>
    </row>
    <row r="266" spans="1:11" ht="12.75" customHeight="1" x14ac:dyDescent="0.2">
      <c r="A266" s="137" t="s">
        <v>772</v>
      </c>
      <c r="B266" s="137" t="s">
        <v>773</v>
      </c>
      <c r="C266" s="566" t="s">
        <v>774</v>
      </c>
      <c r="D266" s="566"/>
      <c r="E266" s="566" t="s">
        <v>775</v>
      </c>
      <c r="F266" s="566"/>
      <c r="G266" s="566" t="s">
        <v>776</v>
      </c>
      <c r="H266" s="566"/>
      <c r="I266" s="566" t="s">
        <v>777</v>
      </c>
      <c r="J266" s="566"/>
      <c r="K266" s="137" t="s">
        <v>778</v>
      </c>
    </row>
    <row r="267" spans="1:11" x14ac:dyDescent="0.2">
      <c r="A267" s="119" t="s">
        <v>1129</v>
      </c>
      <c r="B267" s="119" t="s">
        <v>1130</v>
      </c>
      <c r="C267" s="120">
        <v>130999677.48999999</v>
      </c>
      <c r="D267" s="120">
        <v>0</v>
      </c>
      <c r="E267" s="120">
        <v>0</v>
      </c>
      <c r="F267" s="120">
        <v>0</v>
      </c>
      <c r="G267" s="120">
        <v>130999677.48999999</v>
      </c>
      <c r="H267" s="120">
        <v>0</v>
      </c>
      <c r="I267" s="120">
        <v>130999677.48999999</v>
      </c>
      <c r="J267" s="120">
        <v>0</v>
      </c>
      <c r="K267" s="120">
        <v>130999677.48999999</v>
      </c>
    </row>
    <row r="268" spans="1:11" x14ac:dyDescent="0.2">
      <c r="A268" s="119" t="s">
        <v>1131</v>
      </c>
      <c r="B268" s="119" t="s">
        <v>1132</v>
      </c>
      <c r="C268" s="120">
        <v>846110153.36000001</v>
      </c>
      <c r="D268" s="120">
        <v>0</v>
      </c>
      <c r="E268" s="120">
        <v>0</v>
      </c>
      <c r="F268" s="120">
        <v>0</v>
      </c>
      <c r="G268" s="120">
        <v>846110153.36000001</v>
      </c>
      <c r="H268" s="120">
        <v>0</v>
      </c>
      <c r="I268" s="120">
        <v>846110153.36000001</v>
      </c>
      <c r="J268" s="120">
        <v>0</v>
      </c>
      <c r="K268" s="120">
        <v>846110153.36000001</v>
      </c>
    </row>
    <row r="269" spans="1:11" x14ac:dyDescent="0.2">
      <c r="A269" s="119" t="s">
        <v>1133</v>
      </c>
      <c r="B269" s="119" t="s">
        <v>1134</v>
      </c>
      <c r="C269" s="120">
        <v>19719915.600000001</v>
      </c>
      <c r="D269" s="120">
        <v>0</v>
      </c>
      <c r="E269" s="120">
        <v>0</v>
      </c>
      <c r="F269" s="120">
        <v>0</v>
      </c>
      <c r="G269" s="120">
        <v>19719915.600000001</v>
      </c>
      <c r="H269" s="120">
        <v>0</v>
      </c>
      <c r="I269" s="120">
        <v>19719915.600000001</v>
      </c>
      <c r="J269" s="120">
        <v>0</v>
      </c>
      <c r="K269" s="120">
        <v>19719915.600000001</v>
      </c>
    </row>
    <row r="270" spans="1:11" x14ac:dyDescent="0.2">
      <c r="A270" s="119" t="s">
        <v>1135</v>
      </c>
      <c r="B270" s="119" t="s">
        <v>1136</v>
      </c>
      <c r="C270" s="120">
        <v>7583521</v>
      </c>
      <c r="D270" s="120">
        <v>0</v>
      </c>
      <c r="E270" s="120">
        <v>0</v>
      </c>
      <c r="F270" s="120">
        <v>0</v>
      </c>
      <c r="G270" s="120">
        <v>7583521</v>
      </c>
      <c r="H270" s="120">
        <v>0</v>
      </c>
      <c r="I270" s="120">
        <v>7583521</v>
      </c>
      <c r="J270" s="120">
        <v>0</v>
      </c>
      <c r="K270" s="120">
        <v>7583521</v>
      </c>
    </row>
    <row r="271" spans="1:11" x14ac:dyDescent="0.2">
      <c r="A271" s="119" t="s">
        <v>1137</v>
      </c>
      <c r="B271" s="119" t="s">
        <v>1138</v>
      </c>
      <c r="C271" s="120">
        <v>31851376.219999999</v>
      </c>
      <c r="D271" s="120">
        <v>0</v>
      </c>
      <c r="E271" s="120">
        <v>0</v>
      </c>
      <c r="F271" s="120">
        <v>0</v>
      </c>
      <c r="G271" s="120">
        <v>31851376.219999999</v>
      </c>
      <c r="H271" s="120">
        <v>0</v>
      </c>
      <c r="I271" s="120">
        <v>31851376.219999999</v>
      </c>
      <c r="J271" s="120">
        <v>0</v>
      </c>
      <c r="K271" s="120">
        <v>31851376.219999999</v>
      </c>
    </row>
    <row r="272" spans="1:11" x14ac:dyDescent="0.2">
      <c r="A272" s="119" t="s">
        <v>1139</v>
      </c>
      <c r="B272" s="119" t="s">
        <v>1140</v>
      </c>
      <c r="C272" s="120">
        <v>506889846.63999999</v>
      </c>
      <c r="D272" s="120">
        <v>0</v>
      </c>
      <c r="E272" s="120">
        <v>0</v>
      </c>
      <c r="F272" s="120">
        <v>0</v>
      </c>
      <c r="G272" s="120">
        <v>506889846.63999999</v>
      </c>
      <c r="H272" s="120">
        <v>0</v>
      </c>
      <c r="I272" s="120">
        <v>506889846.63999999</v>
      </c>
      <c r="J272" s="120">
        <v>0</v>
      </c>
      <c r="K272" s="120">
        <v>506889846.63999999</v>
      </c>
    </row>
    <row r="273" spans="1:11" x14ac:dyDescent="0.2">
      <c r="A273" s="119" t="s">
        <v>1141</v>
      </c>
      <c r="B273" s="119" t="s">
        <v>1142</v>
      </c>
      <c r="C273" s="120">
        <v>33164.379999999997</v>
      </c>
      <c r="D273" s="120">
        <v>0</v>
      </c>
      <c r="E273" s="120">
        <v>0</v>
      </c>
      <c r="F273" s="120">
        <v>0</v>
      </c>
      <c r="G273" s="120">
        <v>33164.379999999997</v>
      </c>
      <c r="H273" s="120">
        <v>0</v>
      </c>
      <c r="I273" s="120">
        <v>33164.379999999997</v>
      </c>
      <c r="J273" s="120">
        <v>0</v>
      </c>
      <c r="K273" s="120">
        <v>33164.379999999997</v>
      </c>
    </row>
    <row r="274" spans="1:11" x14ac:dyDescent="0.2">
      <c r="A274" s="119" t="s">
        <v>1143</v>
      </c>
      <c r="B274" s="119" t="s">
        <v>1144</v>
      </c>
      <c r="C274" s="120">
        <v>535443.64</v>
      </c>
      <c r="D274" s="120">
        <v>0</v>
      </c>
      <c r="E274" s="120">
        <v>0</v>
      </c>
      <c r="F274" s="120">
        <v>0</v>
      </c>
      <c r="G274" s="120">
        <v>535443.64</v>
      </c>
      <c r="H274" s="120">
        <v>0</v>
      </c>
      <c r="I274" s="120">
        <v>535443.64</v>
      </c>
      <c r="J274" s="120">
        <v>0</v>
      </c>
      <c r="K274" s="120">
        <v>535443.64</v>
      </c>
    </row>
    <row r="275" spans="1:11" x14ac:dyDescent="0.2">
      <c r="A275" s="119" t="s">
        <v>1145</v>
      </c>
      <c r="B275" s="119" t="s">
        <v>1146</v>
      </c>
      <c r="C275" s="120">
        <v>218836.99</v>
      </c>
      <c r="D275" s="120">
        <v>0</v>
      </c>
      <c r="E275" s="120">
        <v>0</v>
      </c>
      <c r="F275" s="120">
        <v>0</v>
      </c>
      <c r="G275" s="120">
        <v>218836.99</v>
      </c>
      <c r="H275" s="120">
        <v>0</v>
      </c>
      <c r="I275" s="120">
        <v>218836.99</v>
      </c>
      <c r="J275" s="120">
        <v>0</v>
      </c>
      <c r="K275" s="120">
        <v>218836.99</v>
      </c>
    </row>
    <row r="276" spans="1:11" x14ac:dyDescent="0.2">
      <c r="A276" s="119" t="s">
        <v>1147</v>
      </c>
      <c r="B276" s="119" t="s">
        <v>1148</v>
      </c>
      <c r="C276" s="120">
        <v>2069539.85</v>
      </c>
      <c r="D276" s="120">
        <v>0</v>
      </c>
      <c r="E276" s="120">
        <v>0</v>
      </c>
      <c r="F276" s="120">
        <v>0</v>
      </c>
      <c r="G276" s="120">
        <v>2069539.85</v>
      </c>
      <c r="H276" s="120">
        <v>0</v>
      </c>
      <c r="I276" s="120">
        <v>2069539.85</v>
      </c>
      <c r="J276" s="120">
        <v>0</v>
      </c>
      <c r="K276" s="120">
        <v>2069539.85</v>
      </c>
    </row>
    <row r="277" spans="1:11" x14ac:dyDescent="0.2">
      <c r="A277" s="119" t="s">
        <v>1149</v>
      </c>
      <c r="B277" s="119" t="s">
        <v>1150</v>
      </c>
      <c r="C277" s="120">
        <v>133402.74</v>
      </c>
      <c r="D277" s="120">
        <v>0</v>
      </c>
      <c r="E277" s="120">
        <v>0</v>
      </c>
      <c r="F277" s="120">
        <v>0</v>
      </c>
      <c r="G277" s="120">
        <v>133402.74</v>
      </c>
      <c r="H277" s="120">
        <v>0</v>
      </c>
      <c r="I277" s="120">
        <v>133402.74</v>
      </c>
      <c r="J277" s="120">
        <v>0</v>
      </c>
      <c r="K277" s="120">
        <v>133402.74</v>
      </c>
    </row>
    <row r="278" spans="1:11" x14ac:dyDescent="0.2">
      <c r="A278" s="119" t="s">
        <v>1151</v>
      </c>
      <c r="B278" s="119" t="s">
        <v>1152</v>
      </c>
      <c r="C278" s="120">
        <v>29824.66</v>
      </c>
      <c r="D278" s="120">
        <v>0</v>
      </c>
      <c r="E278" s="120">
        <v>0</v>
      </c>
      <c r="F278" s="120">
        <v>0</v>
      </c>
      <c r="G278" s="120">
        <v>29824.66</v>
      </c>
      <c r="H278" s="120">
        <v>0</v>
      </c>
      <c r="I278" s="120">
        <v>29824.66</v>
      </c>
      <c r="J278" s="120">
        <v>0</v>
      </c>
      <c r="K278" s="120">
        <v>29824.66</v>
      </c>
    </row>
    <row r="279" spans="1:11" x14ac:dyDescent="0.2">
      <c r="A279" s="119" t="s">
        <v>1153</v>
      </c>
      <c r="B279" s="119" t="s">
        <v>1154</v>
      </c>
      <c r="C279" s="120">
        <v>1656250</v>
      </c>
      <c r="D279" s="120">
        <v>0</v>
      </c>
      <c r="E279" s="120">
        <v>0</v>
      </c>
      <c r="F279" s="120">
        <v>0</v>
      </c>
      <c r="G279" s="120">
        <v>1656250</v>
      </c>
      <c r="H279" s="120">
        <v>0</v>
      </c>
      <c r="I279" s="120">
        <v>1656250</v>
      </c>
      <c r="J279" s="120">
        <v>0</v>
      </c>
      <c r="K279" s="120">
        <v>1656250</v>
      </c>
    </row>
    <row r="280" spans="1:11" x14ac:dyDescent="0.2">
      <c r="A280" s="119" t="s">
        <v>1155</v>
      </c>
      <c r="B280" s="119" t="s">
        <v>1130</v>
      </c>
      <c r="C280" s="120">
        <v>0</v>
      </c>
      <c r="D280" s="120">
        <v>130999677.48999999</v>
      </c>
      <c r="E280" s="120">
        <v>0</v>
      </c>
      <c r="F280" s="120">
        <v>0</v>
      </c>
      <c r="G280" s="120">
        <v>0</v>
      </c>
      <c r="H280" s="120">
        <v>130999677.48999999</v>
      </c>
      <c r="I280" s="120">
        <v>0</v>
      </c>
      <c r="J280" s="120">
        <v>130999677.48999999</v>
      </c>
      <c r="K280" s="120">
        <v>-130999677.48999999</v>
      </c>
    </row>
    <row r="281" spans="1:11" x14ac:dyDescent="0.2">
      <c r="A281" s="119" t="s">
        <v>1156</v>
      </c>
      <c r="B281" s="119" t="s">
        <v>1132</v>
      </c>
      <c r="C281" s="120">
        <v>0</v>
      </c>
      <c r="D281" s="120">
        <v>846110153.36000001</v>
      </c>
      <c r="E281" s="120">
        <v>0</v>
      </c>
      <c r="F281" s="120">
        <v>0</v>
      </c>
      <c r="G281" s="120">
        <v>0</v>
      </c>
      <c r="H281" s="120">
        <v>846110153.36000001</v>
      </c>
      <c r="I281" s="120">
        <v>0</v>
      </c>
      <c r="J281" s="120">
        <v>846110153.36000001</v>
      </c>
      <c r="K281" s="120">
        <v>-846110153.36000001</v>
      </c>
    </row>
    <row r="282" spans="1:11" x14ac:dyDescent="0.2">
      <c r="A282" s="119" t="s">
        <v>1157</v>
      </c>
      <c r="B282" s="119" t="s">
        <v>1158</v>
      </c>
      <c r="C282" s="120">
        <v>0</v>
      </c>
      <c r="D282" s="120">
        <v>19719915.600000001</v>
      </c>
      <c r="E282" s="120">
        <v>0</v>
      </c>
      <c r="F282" s="120">
        <v>0</v>
      </c>
      <c r="G282" s="120">
        <v>0</v>
      </c>
      <c r="H282" s="120">
        <v>19719915.600000001</v>
      </c>
      <c r="I282" s="120">
        <v>0</v>
      </c>
      <c r="J282" s="120">
        <v>19719915.600000001</v>
      </c>
      <c r="K282" s="120">
        <v>-19719915.600000001</v>
      </c>
    </row>
    <row r="283" spans="1:11" x14ac:dyDescent="0.2">
      <c r="A283" s="119" t="s">
        <v>1159</v>
      </c>
      <c r="B283" s="119" t="s">
        <v>1136</v>
      </c>
      <c r="C283" s="120">
        <v>0</v>
      </c>
      <c r="D283" s="120">
        <v>7583521</v>
      </c>
      <c r="E283" s="120">
        <v>0</v>
      </c>
      <c r="F283" s="120">
        <v>0</v>
      </c>
      <c r="G283" s="120">
        <v>0</v>
      </c>
      <c r="H283" s="120">
        <v>7583521</v>
      </c>
      <c r="I283" s="120">
        <v>0</v>
      </c>
      <c r="J283" s="120">
        <v>7583521</v>
      </c>
      <c r="K283" s="120">
        <v>-7583521</v>
      </c>
    </row>
    <row r="284" spans="1:11" x14ac:dyDescent="0.2">
      <c r="A284" s="119" t="s">
        <v>1160</v>
      </c>
      <c r="B284" s="119" t="s">
        <v>1138</v>
      </c>
      <c r="C284" s="120">
        <v>0</v>
      </c>
      <c r="D284" s="120">
        <v>31851376.219999999</v>
      </c>
      <c r="E284" s="120">
        <v>0</v>
      </c>
      <c r="F284" s="120">
        <v>0</v>
      </c>
      <c r="G284" s="120">
        <v>0</v>
      </c>
      <c r="H284" s="120">
        <v>31851376.219999999</v>
      </c>
      <c r="I284" s="120">
        <v>0</v>
      </c>
      <c r="J284" s="120">
        <v>31851376.219999999</v>
      </c>
      <c r="K284" s="120">
        <v>-31851376.219999999</v>
      </c>
    </row>
    <row r="285" spans="1:11" x14ac:dyDescent="0.2">
      <c r="A285" s="119" t="s">
        <v>1161</v>
      </c>
      <c r="B285" s="119" t="s">
        <v>1140</v>
      </c>
      <c r="C285" s="120">
        <v>0</v>
      </c>
      <c r="D285" s="120">
        <v>506889846.63999999</v>
      </c>
      <c r="E285" s="120">
        <v>0</v>
      </c>
      <c r="F285" s="120">
        <v>0</v>
      </c>
      <c r="G285" s="120">
        <v>0</v>
      </c>
      <c r="H285" s="120">
        <v>506889846.63999999</v>
      </c>
      <c r="I285" s="120">
        <v>0</v>
      </c>
      <c r="J285" s="120">
        <v>506889846.63999999</v>
      </c>
      <c r="K285" s="120">
        <v>-506889846.63999999</v>
      </c>
    </row>
    <row r="286" spans="1:11" x14ac:dyDescent="0.2">
      <c r="A286" s="119" t="s">
        <v>1162</v>
      </c>
      <c r="B286" s="119" t="s">
        <v>1142</v>
      </c>
      <c r="C286" s="120">
        <v>0</v>
      </c>
      <c r="D286" s="120">
        <v>33164.379999999997</v>
      </c>
      <c r="E286" s="120">
        <v>0</v>
      </c>
      <c r="F286" s="120">
        <v>0</v>
      </c>
      <c r="G286" s="120">
        <v>0</v>
      </c>
      <c r="H286" s="120">
        <v>33164.379999999997</v>
      </c>
      <c r="I286" s="120">
        <v>0</v>
      </c>
      <c r="J286" s="120">
        <v>33164.379999999997</v>
      </c>
      <c r="K286" s="120">
        <v>-33164.379999999997</v>
      </c>
    </row>
    <row r="287" spans="1:11" x14ac:dyDescent="0.2">
      <c r="A287" s="119" t="s">
        <v>1163</v>
      </c>
      <c r="B287" s="119" t="s">
        <v>1144</v>
      </c>
      <c r="C287" s="120">
        <v>0</v>
      </c>
      <c r="D287" s="120">
        <v>535443.64</v>
      </c>
      <c r="E287" s="120">
        <v>0</v>
      </c>
      <c r="F287" s="120">
        <v>0</v>
      </c>
      <c r="G287" s="120">
        <v>0</v>
      </c>
      <c r="H287" s="120">
        <v>535443.64</v>
      </c>
      <c r="I287" s="120">
        <v>0</v>
      </c>
      <c r="J287" s="120">
        <v>535443.64</v>
      </c>
      <c r="K287" s="120">
        <v>-535443.64</v>
      </c>
    </row>
    <row r="288" spans="1:11" x14ac:dyDescent="0.2">
      <c r="A288" s="119" t="s">
        <v>1164</v>
      </c>
      <c r="B288" s="119" t="s">
        <v>1146</v>
      </c>
      <c r="C288" s="120">
        <v>0</v>
      </c>
      <c r="D288" s="120">
        <v>218836.99</v>
      </c>
      <c r="E288" s="120">
        <v>0</v>
      </c>
      <c r="F288" s="120">
        <v>0</v>
      </c>
      <c r="G288" s="120">
        <v>0</v>
      </c>
      <c r="H288" s="120">
        <v>218836.99</v>
      </c>
      <c r="I288" s="120">
        <v>0</v>
      </c>
      <c r="J288" s="120">
        <v>218836.99</v>
      </c>
      <c r="K288" s="120">
        <v>-218836.99</v>
      </c>
    </row>
    <row r="289" spans="1:11" x14ac:dyDescent="0.2">
      <c r="A289" s="119" t="s">
        <v>1165</v>
      </c>
      <c r="B289" s="119" t="s">
        <v>1166</v>
      </c>
      <c r="C289" s="120">
        <v>0</v>
      </c>
      <c r="D289" s="120">
        <v>2069539.85</v>
      </c>
      <c r="E289" s="120">
        <v>0</v>
      </c>
      <c r="F289" s="120">
        <v>0</v>
      </c>
      <c r="G289" s="120">
        <v>0</v>
      </c>
      <c r="H289" s="120">
        <v>2069539.85</v>
      </c>
      <c r="I289" s="120">
        <v>0</v>
      </c>
      <c r="J289" s="120">
        <v>2069539.85</v>
      </c>
      <c r="K289" s="120">
        <v>-2069539.85</v>
      </c>
    </row>
    <row r="290" spans="1:11" x14ac:dyDescent="0.2">
      <c r="A290" s="119" t="s">
        <v>1167</v>
      </c>
      <c r="B290" s="119" t="s">
        <v>1150</v>
      </c>
      <c r="C290" s="120">
        <v>0</v>
      </c>
      <c r="D290" s="120">
        <v>133402.74</v>
      </c>
      <c r="E290" s="120">
        <v>0</v>
      </c>
      <c r="F290" s="120">
        <v>0</v>
      </c>
      <c r="G290" s="120">
        <v>0</v>
      </c>
      <c r="H290" s="120">
        <v>133402.74</v>
      </c>
      <c r="I290" s="120">
        <v>0</v>
      </c>
      <c r="J290" s="120">
        <v>133402.74</v>
      </c>
      <c r="K290" s="120">
        <v>-133402.74</v>
      </c>
    </row>
    <row r="291" spans="1:11" x14ac:dyDescent="0.2">
      <c r="A291" s="119" t="s">
        <v>1168</v>
      </c>
      <c r="B291" s="119" t="s">
        <v>1169</v>
      </c>
      <c r="C291" s="120">
        <v>0</v>
      </c>
      <c r="D291" s="120">
        <v>29824.66</v>
      </c>
      <c r="E291" s="120">
        <v>0</v>
      </c>
      <c r="F291" s="120">
        <v>0</v>
      </c>
      <c r="G291" s="120">
        <v>0</v>
      </c>
      <c r="H291" s="120">
        <v>29824.66</v>
      </c>
      <c r="I291" s="120">
        <v>0</v>
      </c>
      <c r="J291" s="120">
        <v>29824.66</v>
      </c>
      <c r="K291" s="120">
        <v>-29824.66</v>
      </c>
    </row>
    <row r="292" spans="1:11" x14ac:dyDescent="0.2">
      <c r="A292" s="119" t="s">
        <v>1170</v>
      </c>
      <c r="B292" s="119" t="s">
        <v>1154</v>
      </c>
      <c r="C292" s="120">
        <v>0</v>
      </c>
      <c r="D292" s="120">
        <v>1656250</v>
      </c>
      <c r="E292" s="120">
        <v>0</v>
      </c>
      <c r="F292" s="120">
        <v>0</v>
      </c>
      <c r="G292" s="120">
        <v>0</v>
      </c>
      <c r="H292" s="120">
        <v>1656250</v>
      </c>
      <c r="I292" s="120">
        <v>0</v>
      </c>
      <c r="J292" s="120">
        <v>1656250</v>
      </c>
      <c r="K292" s="120">
        <v>-1656250</v>
      </c>
    </row>
    <row r="293" spans="1:11" ht="14.25" x14ac:dyDescent="0.2">
      <c r="A293" s="567" t="s">
        <v>1171</v>
      </c>
      <c r="B293" s="567"/>
      <c r="C293" s="121">
        <v>1547830952.5699999</v>
      </c>
      <c r="D293" s="121">
        <v>1547830952.5699999</v>
      </c>
      <c r="E293" s="121">
        <v>0</v>
      </c>
      <c r="F293" s="121">
        <v>0</v>
      </c>
      <c r="G293" s="121">
        <v>1547830952.5699999</v>
      </c>
      <c r="H293" s="121">
        <v>1547830952.5699999</v>
      </c>
      <c r="I293" s="121">
        <v>1547830952.5699999</v>
      </c>
      <c r="J293" s="121">
        <v>1547830952.5699999</v>
      </c>
      <c r="K293" s="121">
        <v>0</v>
      </c>
    </row>
    <row r="294" spans="1:11" x14ac:dyDescent="0.2">
      <c r="A294" s="563"/>
      <c r="B294" s="563"/>
      <c r="C294" s="563"/>
      <c r="D294" s="563"/>
      <c r="E294" s="563"/>
      <c r="F294" s="563"/>
      <c r="G294" s="563"/>
      <c r="H294" s="563"/>
      <c r="I294" s="563"/>
      <c r="J294" s="563"/>
      <c r="K294" s="563"/>
    </row>
  </sheetData>
  <sheetProtection selectLockedCells="1" selectUnlockedCells="1"/>
  <mergeCells count="50">
    <mergeCell ref="A1:K1"/>
    <mergeCell ref="A7:K7"/>
    <mergeCell ref="C8:D8"/>
    <mergeCell ref="E8:F8"/>
    <mergeCell ref="G8:H8"/>
    <mergeCell ref="I8:J8"/>
    <mergeCell ref="A33:B33"/>
    <mergeCell ref="A34:K34"/>
    <mergeCell ref="A35:K35"/>
    <mergeCell ref="C36:D36"/>
    <mergeCell ref="E36:F36"/>
    <mergeCell ref="G36:H36"/>
    <mergeCell ref="I36:J36"/>
    <mergeCell ref="A95:B95"/>
    <mergeCell ref="A96:K96"/>
    <mergeCell ref="A97:K97"/>
    <mergeCell ref="C98:D98"/>
    <mergeCell ref="E98:F98"/>
    <mergeCell ref="G98:H98"/>
    <mergeCell ref="I98:J98"/>
    <mergeCell ref="A136:B136"/>
    <mergeCell ref="A137:K137"/>
    <mergeCell ref="A138:K138"/>
    <mergeCell ref="C139:D139"/>
    <mergeCell ref="E139:F139"/>
    <mergeCell ref="G139:H139"/>
    <mergeCell ref="I139:J139"/>
    <mergeCell ref="A157:B157"/>
    <mergeCell ref="A158:K158"/>
    <mergeCell ref="A159:K159"/>
    <mergeCell ref="C160:D160"/>
    <mergeCell ref="E160:F160"/>
    <mergeCell ref="G160:H160"/>
    <mergeCell ref="I160:J160"/>
    <mergeCell ref="A246:B246"/>
    <mergeCell ref="A247:K247"/>
    <mergeCell ref="A248:K248"/>
    <mergeCell ref="C249:D249"/>
    <mergeCell ref="E249:F249"/>
    <mergeCell ref="G249:H249"/>
    <mergeCell ref="I249:J249"/>
    <mergeCell ref="A293:B293"/>
    <mergeCell ref="A294:K294"/>
    <mergeCell ref="A263:B263"/>
    <mergeCell ref="A264:K264"/>
    <mergeCell ref="A265:K265"/>
    <mergeCell ref="C266:D266"/>
    <mergeCell ref="E266:F266"/>
    <mergeCell ref="G266:H266"/>
    <mergeCell ref="I266:J266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showGridLines="0" topLeftCell="C227" zoomScaleNormal="100" workbookViewId="0">
      <selection activeCell="A10" sqref="A10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5" width="14.85546875" style="106" bestFit="1" customWidth="1"/>
    <col min="6" max="7" width="15.85546875" style="106" bestFit="1" customWidth="1"/>
    <col min="8" max="9" width="14.85546875" style="106" bestFit="1" customWidth="1"/>
    <col min="10" max="10" width="15.42578125" style="106" bestFit="1" customWidth="1"/>
    <col min="11" max="11" width="13.7109375" style="106" bestFit="1" customWidth="1"/>
    <col min="12" max="256" width="11.5703125" style="106"/>
    <col min="257" max="257" width="13.140625" style="106" customWidth="1"/>
    <col min="258" max="258" width="54.7109375" style="106" bestFit="1" customWidth="1"/>
    <col min="259" max="261" width="14.85546875" style="106" bestFit="1" customWidth="1"/>
    <col min="262" max="263" width="15.85546875" style="106" bestFit="1" customWidth="1"/>
    <col min="264" max="265" width="14.85546875" style="106" bestFit="1" customWidth="1"/>
    <col min="266" max="266" width="15.42578125" style="106" bestFit="1" customWidth="1"/>
    <col min="267" max="267" width="13.7109375" style="106" bestFit="1" customWidth="1"/>
    <col min="268" max="512" width="11.5703125" style="106"/>
    <col min="513" max="513" width="13.140625" style="106" customWidth="1"/>
    <col min="514" max="514" width="54.7109375" style="106" bestFit="1" customWidth="1"/>
    <col min="515" max="517" width="14.85546875" style="106" bestFit="1" customWidth="1"/>
    <col min="518" max="519" width="15.85546875" style="106" bestFit="1" customWidth="1"/>
    <col min="520" max="521" width="14.85546875" style="106" bestFit="1" customWidth="1"/>
    <col min="522" max="522" width="15.42578125" style="106" bestFit="1" customWidth="1"/>
    <col min="523" max="523" width="13.7109375" style="106" bestFit="1" customWidth="1"/>
    <col min="524" max="768" width="11.5703125" style="106"/>
    <col min="769" max="769" width="13.140625" style="106" customWidth="1"/>
    <col min="770" max="770" width="54.7109375" style="106" bestFit="1" customWidth="1"/>
    <col min="771" max="773" width="14.85546875" style="106" bestFit="1" customWidth="1"/>
    <col min="774" max="775" width="15.85546875" style="106" bestFit="1" customWidth="1"/>
    <col min="776" max="777" width="14.85546875" style="106" bestFit="1" customWidth="1"/>
    <col min="778" max="778" width="15.42578125" style="106" bestFit="1" customWidth="1"/>
    <col min="779" max="779" width="13.7109375" style="106" bestFit="1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29" width="14.85546875" style="106" bestFit="1" customWidth="1"/>
    <col min="1030" max="1031" width="15.85546875" style="106" bestFit="1" customWidth="1"/>
    <col min="1032" max="1033" width="14.85546875" style="106" bestFit="1" customWidth="1"/>
    <col min="1034" max="1034" width="15.42578125" style="106" bestFit="1" customWidth="1"/>
    <col min="1035" max="1035" width="13.7109375" style="106" bestFit="1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85" width="14.85546875" style="106" bestFit="1" customWidth="1"/>
    <col min="1286" max="1287" width="15.85546875" style="106" bestFit="1" customWidth="1"/>
    <col min="1288" max="1289" width="14.85546875" style="106" bestFit="1" customWidth="1"/>
    <col min="1290" max="1290" width="15.42578125" style="106" bestFit="1" customWidth="1"/>
    <col min="1291" max="1291" width="13.7109375" style="106" bestFit="1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1" width="14.85546875" style="106" bestFit="1" customWidth="1"/>
    <col min="1542" max="1543" width="15.85546875" style="106" bestFit="1" customWidth="1"/>
    <col min="1544" max="1545" width="14.85546875" style="106" bestFit="1" customWidth="1"/>
    <col min="1546" max="1546" width="15.42578125" style="106" bestFit="1" customWidth="1"/>
    <col min="1547" max="1547" width="13.7109375" style="106" bestFit="1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797" width="14.85546875" style="106" bestFit="1" customWidth="1"/>
    <col min="1798" max="1799" width="15.85546875" style="106" bestFit="1" customWidth="1"/>
    <col min="1800" max="1801" width="14.85546875" style="106" bestFit="1" customWidth="1"/>
    <col min="1802" max="1802" width="15.42578125" style="106" bestFit="1" customWidth="1"/>
    <col min="1803" max="1803" width="13.7109375" style="106" bestFit="1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3" width="14.85546875" style="106" bestFit="1" customWidth="1"/>
    <col min="2054" max="2055" width="15.85546875" style="106" bestFit="1" customWidth="1"/>
    <col min="2056" max="2057" width="14.85546875" style="106" bestFit="1" customWidth="1"/>
    <col min="2058" max="2058" width="15.42578125" style="106" bestFit="1" customWidth="1"/>
    <col min="2059" max="2059" width="13.7109375" style="106" bestFit="1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09" width="14.85546875" style="106" bestFit="1" customWidth="1"/>
    <col min="2310" max="2311" width="15.85546875" style="106" bestFit="1" customWidth="1"/>
    <col min="2312" max="2313" width="14.85546875" style="106" bestFit="1" customWidth="1"/>
    <col min="2314" max="2314" width="15.42578125" style="106" bestFit="1" customWidth="1"/>
    <col min="2315" max="2315" width="13.7109375" style="106" bestFit="1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65" width="14.85546875" style="106" bestFit="1" customWidth="1"/>
    <col min="2566" max="2567" width="15.85546875" style="106" bestFit="1" customWidth="1"/>
    <col min="2568" max="2569" width="14.85546875" style="106" bestFit="1" customWidth="1"/>
    <col min="2570" max="2570" width="15.42578125" style="106" bestFit="1" customWidth="1"/>
    <col min="2571" max="2571" width="13.7109375" style="106" bestFit="1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1" width="14.85546875" style="106" bestFit="1" customWidth="1"/>
    <col min="2822" max="2823" width="15.85546875" style="106" bestFit="1" customWidth="1"/>
    <col min="2824" max="2825" width="14.85546875" style="106" bestFit="1" customWidth="1"/>
    <col min="2826" max="2826" width="15.42578125" style="106" bestFit="1" customWidth="1"/>
    <col min="2827" max="2827" width="13.7109375" style="106" bestFit="1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77" width="14.85546875" style="106" bestFit="1" customWidth="1"/>
    <col min="3078" max="3079" width="15.85546875" style="106" bestFit="1" customWidth="1"/>
    <col min="3080" max="3081" width="14.85546875" style="106" bestFit="1" customWidth="1"/>
    <col min="3082" max="3082" width="15.42578125" style="106" bestFit="1" customWidth="1"/>
    <col min="3083" max="3083" width="13.7109375" style="106" bestFit="1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3" width="14.85546875" style="106" bestFit="1" customWidth="1"/>
    <col min="3334" max="3335" width="15.85546875" style="106" bestFit="1" customWidth="1"/>
    <col min="3336" max="3337" width="14.85546875" style="106" bestFit="1" customWidth="1"/>
    <col min="3338" max="3338" width="15.42578125" style="106" bestFit="1" customWidth="1"/>
    <col min="3339" max="3339" width="13.7109375" style="106" bestFit="1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89" width="14.85546875" style="106" bestFit="1" customWidth="1"/>
    <col min="3590" max="3591" width="15.85546875" style="106" bestFit="1" customWidth="1"/>
    <col min="3592" max="3593" width="14.85546875" style="106" bestFit="1" customWidth="1"/>
    <col min="3594" max="3594" width="15.42578125" style="106" bestFit="1" customWidth="1"/>
    <col min="3595" max="3595" width="13.7109375" style="106" bestFit="1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45" width="14.85546875" style="106" bestFit="1" customWidth="1"/>
    <col min="3846" max="3847" width="15.85546875" style="106" bestFit="1" customWidth="1"/>
    <col min="3848" max="3849" width="14.85546875" style="106" bestFit="1" customWidth="1"/>
    <col min="3850" max="3850" width="15.42578125" style="106" bestFit="1" customWidth="1"/>
    <col min="3851" max="3851" width="13.7109375" style="106" bestFit="1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1" width="14.85546875" style="106" bestFit="1" customWidth="1"/>
    <col min="4102" max="4103" width="15.85546875" style="106" bestFit="1" customWidth="1"/>
    <col min="4104" max="4105" width="14.85546875" style="106" bestFit="1" customWidth="1"/>
    <col min="4106" max="4106" width="15.42578125" style="106" bestFit="1" customWidth="1"/>
    <col min="4107" max="4107" width="13.7109375" style="106" bestFit="1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57" width="14.85546875" style="106" bestFit="1" customWidth="1"/>
    <col min="4358" max="4359" width="15.85546875" style="106" bestFit="1" customWidth="1"/>
    <col min="4360" max="4361" width="14.85546875" style="106" bestFit="1" customWidth="1"/>
    <col min="4362" max="4362" width="15.42578125" style="106" bestFit="1" customWidth="1"/>
    <col min="4363" max="4363" width="13.7109375" style="106" bestFit="1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3" width="14.85546875" style="106" bestFit="1" customWidth="1"/>
    <col min="4614" max="4615" width="15.85546875" style="106" bestFit="1" customWidth="1"/>
    <col min="4616" max="4617" width="14.85546875" style="106" bestFit="1" customWidth="1"/>
    <col min="4618" max="4618" width="15.42578125" style="106" bestFit="1" customWidth="1"/>
    <col min="4619" max="4619" width="13.7109375" style="106" bestFit="1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69" width="14.85546875" style="106" bestFit="1" customWidth="1"/>
    <col min="4870" max="4871" width="15.85546875" style="106" bestFit="1" customWidth="1"/>
    <col min="4872" max="4873" width="14.85546875" style="106" bestFit="1" customWidth="1"/>
    <col min="4874" max="4874" width="15.42578125" style="106" bestFit="1" customWidth="1"/>
    <col min="4875" max="4875" width="13.7109375" style="106" bestFit="1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25" width="14.85546875" style="106" bestFit="1" customWidth="1"/>
    <col min="5126" max="5127" width="15.85546875" style="106" bestFit="1" customWidth="1"/>
    <col min="5128" max="5129" width="14.85546875" style="106" bestFit="1" customWidth="1"/>
    <col min="5130" max="5130" width="15.42578125" style="106" bestFit="1" customWidth="1"/>
    <col min="5131" max="5131" width="13.7109375" style="106" bestFit="1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1" width="14.85546875" style="106" bestFit="1" customWidth="1"/>
    <col min="5382" max="5383" width="15.85546875" style="106" bestFit="1" customWidth="1"/>
    <col min="5384" max="5385" width="14.85546875" style="106" bestFit="1" customWidth="1"/>
    <col min="5386" max="5386" width="15.42578125" style="106" bestFit="1" customWidth="1"/>
    <col min="5387" max="5387" width="13.7109375" style="106" bestFit="1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37" width="14.85546875" style="106" bestFit="1" customWidth="1"/>
    <col min="5638" max="5639" width="15.85546875" style="106" bestFit="1" customWidth="1"/>
    <col min="5640" max="5641" width="14.85546875" style="106" bestFit="1" customWidth="1"/>
    <col min="5642" max="5642" width="15.42578125" style="106" bestFit="1" customWidth="1"/>
    <col min="5643" max="5643" width="13.7109375" style="106" bestFit="1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3" width="14.85546875" style="106" bestFit="1" customWidth="1"/>
    <col min="5894" max="5895" width="15.85546875" style="106" bestFit="1" customWidth="1"/>
    <col min="5896" max="5897" width="14.85546875" style="106" bestFit="1" customWidth="1"/>
    <col min="5898" max="5898" width="15.42578125" style="106" bestFit="1" customWidth="1"/>
    <col min="5899" max="5899" width="13.7109375" style="106" bestFit="1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49" width="14.85546875" style="106" bestFit="1" customWidth="1"/>
    <col min="6150" max="6151" width="15.85546875" style="106" bestFit="1" customWidth="1"/>
    <col min="6152" max="6153" width="14.85546875" style="106" bestFit="1" customWidth="1"/>
    <col min="6154" max="6154" width="15.42578125" style="106" bestFit="1" customWidth="1"/>
    <col min="6155" max="6155" width="13.7109375" style="106" bestFit="1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05" width="14.85546875" style="106" bestFit="1" customWidth="1"/>
    <col min="6406" max="6407" width="15.85546875" style="106" bestFit="1" customWidth="1"/>
    <col min="6408" max="6409" width="14.85546875" style="106" bestFit="1" customWidth="1"/>
    <col min="6410" max="6410" width="15.42578125" style="106" bestFit="1" customWidth="1"/>
    <col min="6411" max="6411" width="13.7109375" style="106" bestFit="1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1" width="14.85546875" style="106" bestFit="1" customWidth="1"/>
    <col min="6662" max="6663" width="15.85546875" style="106" bestFit="1" customWidth="1"/>
    <col min="6664" max="6665" width="14.85546875" style="106" bestFit="1" customWidth="1"/>
    <col min="6666" max="6666" width="15.42578125" style="106" bestFit="1" customWidth="1"/>
    <col min="6667" max="6667" width="13.7109375" style="106" bestFit="1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17" width="14.85546875" style="106" bestFit="1" customWidth="1"/>
    <col min="6918" max="6919" width="15.85546875" style="106" bestFit="1" customWidth="1"/>
    <col min="6920" max="6921" width="14.85546875" style="106" bestFit="1" customWidth="1"/>
    <col min="6922" max="6922" width="15.42578125" style="106" bestFit="1" customWidth="1"/>
    <col min="6923" max="6923" width="13.7109375" style="106" bestFit="1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3" width="14.85546875" style="106" bestFit="1" customWidth="1"/>
    <col min="7174" max="7175" width="15.85546875" style="106" bestFit="1" customWidth="1"/>
    <col min="7176" max="7177" width="14.85546875" style="106" bestFit="1" customWidth="1"/>
    <col min="7178" max="7178" width="15.42578125" style="106" bestFit="1" customWidth="1"/>
    <col min="7179" max="7179" width="13.7109375" style="106" bestFit="1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29" width="14.85546875" style="106" bestFit="1" customWidth="1"/>
    <col min="7430" max="7431" width="15.85546875" style="106" bestFit="1" customWidth="1"/>
    <col min="7432" max="7433" width="14.85546875" style="106" bestFit="1" customWidth="1"/>
    <col min="7434" max="7434" width="15.42578125" style="106" bestFit="1" customWidth="1"/>
    <col min="7435" max="7435" width="13.7109375" style="106" bestFit="1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85" width="14.85546875" style="106" bestFit="1" customWidth="1"/>
    <col min="7686" max="7687" width="15.85546875" style="106" bestFit="1" customWidth="1"/>
    <col min="7688" max="7689" width="14.85546875" style="106" bestFit="1" customWidth="1"/>
    <col min="7690" max="7690" width="15.42578125" style="106" bestFit="1" customWidth="1"/>
    <col min="7691" max="7691" width="13.7109375" style="106" bestFit="1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1" width="14.85546875" style="106" bestFit="1" customWidth="1"/>
    <col min="7942" max="7943" width="15.85546875" style="106" bestFit="1" customWidth="1"/>
    <col min="7944" max="7945" width="14.85546875" style="106" bestFit="1" customWidth="1"/>
    <col min="7946" max="7946" width="15.42578125" style="106" bestFit="1" customWidth="1"/>
    <col min="7947" max="7947" width="13.7109375" style="106" bestFit="1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197" width="14.85546875" style="106" bestFit="1" customWidth="1"/>
    <col min="8198" max="8199" width="15.85546875" style="106" bestFit="1" customWidth="1"/>
    <col min="8200" max="8201" width="14.85546875" style="106" bestFit="1" customWidth="1"/>
    <col min="8202" max="8202" width="15.42578125" style="106" bestFit="1" customWidth="1"/>
    <col min="8203" max="8203" width="13.7109375" style="106" bestFit="1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3" width="14.85546875" style="106" bestFit="1" customWidth="1"/>
    <col min="8454" max="8455" width="15.85546875" style="106" bestFit="1" customWidth="1"/>
    <col min="8456" max="8457" width="14.85546875" style="106" bestFit="1" customWidth="1"/>
    <col min="8458" max="8458" width="15.42578125" style="106" bestFit="1" customWidth="1"/>
    <col min="8459" max="8459" width="13.7109375" style="106" bestFit="1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09" width="14.85546875" style="106" bestFit="1" customWidth="1"/>
    <col min="8710" max="8711" width="15.85546875" style="106" bestFit="1" customWidth="1"/>
    <col min="8712" max="8713" width="14.85546875" style="106" bestFit="1" customWidth="1"/>
    <col min="8714" max="8714" width="15.42578125" style="106" bestFit="1" customWidth="1"/>
    <col min="8715" max="8715" width="13.7109375" style="106" bestFit="1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65" width="14.85546875" style="106" bestFit="1" customWidth="1"/>
    <col min="8966" max="8967" width="15.85546875" style="106" bestFit="1" customWidth="1"/>
    <col min="8968" max="8969" width="14.85546875" style="106" bestFit="1" customWidth="1"/>
    <col min="8970" max="8970" width="15.42578125" style="106" bestFit="1" customWidth="1"/>
    <col min="8971" max="8971" width="13.7109375" style="106" bestFit="1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1" width="14.85546875" style="106" bestFit="1" customWidth="1"/>
    <col min="9222" max="9223" width="15.85546875" style="106" bestFit="1" customWidth="1"/>
    <col min="9224" max="9225" width="14.85546875" style="106" bestFit="1" customWidth="1"/>
    <col min="9226" max="9226" width="15.42578125" style="106" bestFit="1" customWidth="1"/>
    <col min="9227" max="9227" width="13.7109375" style="106" bestFit="1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77" width="14.85546875" style="106" bestFit="1" customWidth="1"/>
    <col min="9478" max="9479" width="15.85546875" style="106" bestFit="1" customWidth="1"/>
    <col min="9480" max="9481" width="14.85546875" style="106" bestFit="1" customWidth="1"/>
    <col min="9482" max="9482" width="15.42578125" style="106" bestFit="1" customWidth="1"/>
    <col min="9483" max="9483" width="13.7109375" style="106" bestFit="1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3" width="14.85546875" style="106" bestFit="1" customWidth="1"/>
    <col min="9734" max="9735" width="15.85546875" style="106" bestFit="1" customWidth="1"/>
    <col min="9736" max="9737" width="14.85546875" style="106" bestFit="1" customWidth="1"/>
    <col min="9738" max="9738" width="15.42578125" style="106" bestFit="1" customWidth="1"/>
    <col min="9739" max="9739" width="13.7109375" style="106" bestFit="1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89" width="14.85546875" style="106" bestFit="1" customWidth="1"/>
    <col min="9990" max="9991" width="15.85546875" style="106" bestFit="1" customWidth="1"/>
    <col min="9992" max="9993" width="14.85546875" style="106" bestFit="1" customWidth="1"/>
    <col min="9994" max="9994" width="15.42578125" style="106" bestFit="1" customWidth="1"/>
    <col min="9995" max="9995" width="13.7109375" style="106" bestFit="1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45" width="14.85546875" style="106" bestFit="1" customWidth="1"/>
    <col min="10246" max="10247" width="15.85546875" style="106" bestFit="1" customWidth="1"/>
    <col min="10248" max="10249" width="14.85546875" style="106" bestFit="1" customWidth="1"/>
    <col min="10250" max="10250" width="15.42578125" style="106" bestFit="1" customWidth="1"/>
    <col min="10251" max="10251" width="13.7109375" style="106" bestFit="1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1" width="14.85546875" style="106" bestFit="1" customWidth="1"/>
    <col min="10502" max="10503" width="15.85546875" style="106" bestFit="1" customWidth="1"/>
    <col min="10504" max="10505" width="14.85546875" style="106" bestFit="1" customWidth="1"/>
    <col min="10506" max="10506" width="15.42578125" style="106" bestFit="1" customWidth="1"/>
    <col min="10507" max="10507" width="13.7109375" style="106" bestFit="1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57" width="14.85546875" style="106" bestFit="1" customWidth="1"/>
    <col min="10758" max="10759" width="15.85546875" style="106" bestFit="1" customWidth="1"/>
    <col min="10760" max="10761" width="14.85546875" style="106" bestFit="1" customWidth="1"/>
    <col min="10762" max="10762" width="15.42578125" style="106" bestFit="1" customWidth="1"/>
    <col min="10763" max="10763" width="13.7109375" style="106" bestFit="1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3" width="14.85546875" style="106" bestFit="1" customWidth="1"/>
    <col min="11014" max="11015" width="15.85546875" style="106" bestFit="1" customWidth="1"/>
    <col min="11016" max="11017" width="14.85546875" style="106" bestFit="1" customWidth="1"/>
    <col min="11018" max="11018" width="15.42578125" style="106" bestFit="1" customWidth="1"/>
    <col min="11019" max="11019" width="13.7109375" style="106" bestFit="1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69" width="14.85546875" style="106" bestFit="1" customWidth="1"/>
    <col min="11270" max="11271" width="15.85546875" style="106" bestFit="1" customWidth="1"/>
    <col min="11272" max="11273" width="14.85546875" style="106" bestFit="1" customWidth="1"/>
    <col min="11274" max="11274" width="15.42578125" style="106" bestFit="1" customWidth="1"/>
    <col min="11275" max="11275" width="13.7109375" style="106" bestFit="1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25" width="14.85546875" style="106" bestFit="1" customWidth="1"/>
    <col min="11526" max="11527" width="15.85546875" style="106" bestFit="1" customWidth="1"/>
    <col min="11528" max="11529" width="14.85546875" style="106" bestFit="1" customWidth="1"/>
    <col min="11530" max="11530" width="15.42578125" style="106" bestFit="1" customWidth="1"/>
    <col min="11531" max="11531" width="13.7109375" style="106" bestFit="1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1" width="14.85546875" style="106" bestFit="1" customWidth="1"/>
    <col min="11782" max="11783" width="15.85546875" style="106" bestFit="1" customWidth="1"/>
    <col min="11784" max="11785" width="14.85546875" style="106" bestFit="1" customWidth="1"/>
    <col min="11786" max="11786" width="15.42578125" style="106" bestFit="1" customWidth="1"/>
    <col min="11787" max="11787" width="13.7109375" style="106" bestFit="1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37" width="14.85546875" style="106" bestFit="1" customWidth="1"/>
    <col min="12038" max="12039" width="15.85546875" style="106" bestFit="1" customWidth="1"/>
    <col min="12040" max="12041" width="14.85546875" style="106" bestFit="1" customWidth="1"/>
    <col min="12042" max="12042" width="15.42578125" style="106" bestFit="1" customWidth="1"/>
    <col min="12043" max="12043" width="13.7109375" style="106" bestFit="1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3" width="14.85546875" style="106" bestFit="1" customWidth="1"/>
    <col min="12294" max="12295" width="15.85546875" style="106" bestFit="1" customWidth="1"/>
    <col min="12296" max="12297" width="14.85546875" style="106" bestFit="1" customWidth="1"/>
    <col min="12298" max="12298" width="15.42578125" style="106" bestFit="1" customWidth="1"/>
    <col min="12299" max="12299" width="13.7109375" style="106" bestFit="1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49" width="14.85546875" style="106" bestFit="1" customWidth="1"/>
    <col min="12550" max="12551" width="15.85546875" style="106" bestFit="1" customWidth="1"/>
    <col min="12552" max="12553" width="14.85546875" style="106" bestFit="1" customWidth="1"/>
    <col min="12554" max="12554" width="15.42578125" style="106" bestFit="1" customWidth="1"/>
    <col min="12555" max="12555" width="13.7109375" style="106" bestFit="1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05" width="14.85546875" style="106" bestFit="1" customWidth="1"/>
    <col min="12806" max="12807" width="15.85546875" style="106" bestFit="1" customWidth="1"/>
    <col min="12808" max="12809" width="14.85546875" style="106" bestFit="1" customWidth="1"/>
    <col min="12810" max="12810" width="15.42578125" style="106" bestFit="1" customWidth="1"/>
    <col min="12811" max="12811" width="13.7109375" style="106" bestFit="1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1" width="14.85546875" style="106" bestFit="1" customWidth="1"/>
    <col min="13062" max="13063" width="15.85546875" style="106" bestFit="1" customWidth="1"/>
    <col min="13064" max="13065" width="14.85546875" style="106" bestFit="1" customWidth="1"/>
    <col min="13066" max="13066" width="15.42578125" style="106" bestFit="1" customWidth="1"/>
    <col min="13067" max="13067" width="13.7109375" style="106" bestFit="1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17" width="14.85546875" style="106" bestFit="1" customWidth="1"/>
    <col min="13318" max="13319" width="15.85546875" style="106" bestFit="1" customWidth="1"/>
    <col min="13320" max="13321" width="14.85546875" style="106" bestFit="1" customWidth="1"/>
    <col min="13322" max="13322" width="15.42578125" style="106" bestFit="1" customWidth="1"/>
    <col min="13323" max="13323" width="13.7109375" style="106" bestFit="1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3" width="14.85546875" style="106" bestFit="1" customWidth="1"/>
    <col min="13574" max="13575" width="15.85546875" style="106" bestFit="1" customWidth="1"/>
    <col min="13576" max="13577" width="14.85546875" style="106" bestFit="1" customWidth="1"/>
    <col min="13578" max="13578" width="15.42578125" style="106" bestFit="1" customWidth="1"/>
    <col min="13579" max="13579" width="13.7109375" style="106" bestFit="1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29" width="14.85546875" style="106" bestFit="1" customWidth="1"/>
    <col min="13830" max="13831" width="15.85546875" style="106" bestFit="1" customWidth="1"/>
    <col min="13832" max="13833" width="14.85546875" style="106" bestFit="1" customWidth="1"/>
    <col min="13834" max="13834" width="15.42578125" style="106" bestFit="1" customWidth="1"/>
    <col min="13835" max="13835" width="13.7109375" style="106" bestFit="1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85" width="14.85546875" style="106" bestFit="1" customWidth="1"/>
    <col min="14086" max="14087" width="15.85546875" style="106" bestFit="1" customWidth="1"/>
    <col min="14088" max="14089" width="14.85546875" style="106" bestFit="1" customWidth="1"/>
    <col min="14090" max="14090" width="15.42578125" style="106" bestFit="1" customWidth="1"/>
    <col min="14091" max="14091" width="13.7109375" style="106" bestFit="1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1" width="14.85546875" style="106" bestFit="1" customWidth="1"/>
    <col min="14342" max="14343" width="15.85546875" style="106" bestFit="1" customWidth="1"/>
    <col min="14344" max="14345" width="14.85546875" style="106" bestFit="1" customWidth="1"/>
    <col min="14346" max="14346" width="15.42578125" style="106" bestFit="1" customWidth="1"/>
    <col min="14347" max="14347" width="13.7109375" style="106" bestFit="1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597" width="14.85546875" style="106" bestFit="1" customWidth="1"/>
    <col min="14598" max="14599" width="15.85546875" style="106" bestFit="1" customWidth="1"/>
    <col min="14600" max="14601" width="14.85546875" style="106" bestFit="1" customWidth="1"/>
    <col min="14602" max="14602" width="15.42578125" style="106" bestFit="1" customWidth="1"/>
    <col min="14603" max="14603" width="13.7109375" style="106" bestFit="1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3" width="14.85546875" style="106" bestFit="1" customWidth="1"/>
    <col min="14854" max="14855" width="15.85546875" style="106" bestFit="1" customWidth="1"/>
    <col min="14856" max="14857" width="14.85546875" style="106" bestFit="1" customWidth="1"/>
    <col min="14858" max="14858" width="15.42578125" style="106" bestFit="1" customWidth="1"/>
    <col min="14859" max="14859" width="13.7109375" style="106" bestFit="1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09" width="14.85546875" style="106" bestFit="1" customWidth="1"/>
    <col min="15110" max="15111" width="15.85546875" style="106" bestFit="1" customWidth="1"/>
    <col min="15112" max="15113" width="14.85546875" style="106" bestFit="1" customWidth="1"/>
    <col min="15114" max="15114" width="15.42578125" style="106" bestFit="1" customWidth="1"/>
    <col min="15115" max="15115" width="13.7109375" style="106" bestFit="1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65" width="14.85546875" style="106" bestFit="1" customWidth="1"/>
    <col min="15366" max="15367" width="15.85546875" style="106" bestFit="1" customWidth="1"/>
    <col min="15368" max="15369" width="14.85546875" style="106" bestFit="1" customWidth="1"/>
    <col min="15370" max="15370" width="15.42578125" style="106" bestFit="1" customWidth="1"/>
    <col min="15371" max="15371" width="13.7109375" style="106" bestFit="1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1" width="14.85546875" style="106" bestFit="1" customWidth="1"/>
    <col min="15622" max="15623" width="15.85546875" style="106" bestFit="1" customWidth="1"/>
    <col min="15624" max="15625" width="14.85546875" style="106" bestFit="1" customWidth="1"/>
    <col min="15626" max="15626" width="15.42578125" style="106" bestFit="1" customWidth="1"/>
    <col min="15627" max="15627" width="13.7109375" style="106" bestFit="1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77" width="14.85546875" style="106" bestFit="1" customWidth="1"/>
    <col min="15878" max="15879" width="15.85546875" style="106" bestFit="1" customWidth="1"/>
    <col min="15880" max="15881" width="14.85546875" style="106" bestFit="1" customWidth="1"/>
    <col min="15882" max="15882" width="15.42578125" style="106" bestFit="1" customWidth="1"/>
    <col min="15883" max="15883" width="13.7109375" style="106" bestFit="1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3" width="14.85546875" style="106" bestFit="1" customWidth="1"/>
    <col min="16134" max="16135" width="15.85546875" style="106" bestFit="1" customWidth="1"/>
    <col min="16136" max="16137" width="14.85546875" style="106" bestFit="1" customWidth="1"/>
    <col min="16138" max="16138" width="15.42578125" style="106" bestFit="1" customWidth="1"/>
    <col min="16139" max="16139" width="13.7109375" style="106" bestFit="1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36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36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36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36" t="s">
        <v>862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36" t="s">
        <v>1175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x14ac:dyDescent="0.2">
      <c r="A7" s="559" t="s">
        <v>771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12.75" customHeight="1" x14ac:dyDescent="0.2">
      <c r="A8" s="135" t="s">
        <v>772</v>
      </c>
      <c r="B8" s="135" t="s">
        <v>773</v>
      </c>
      <c r="C8" s="560" t="s">
        <v>774</v>
      </c>
      <c r="D8" s="560"/>
      <c r="E8" s="560" t="s">
        <v>775</v>
      </c>
      <c r="F8" s="560"/>
      <c r="G8" s="560" t="s">
        <v>776</v>
      </c>
      <c r="H8" s="560"/>
      <c r="I8" s="560" t="s">
        <v>777</v>
      </c>
      <c r="J8" s="560"/>
      <c r="K8" s="135" t="s">
        <v>778</v>
      </c>
    </row>
    <row r="9" spans="1:11" x14ac:dyDescent="0.2">
      <c r="A9" s="111" t="s">
        <v>868</v>
      </c>
      <c r="B9" s="111" t="s">
        <v>869</v>
      </c>
      <c r="C9" s="112">
        <v>9007.26</v>
      </c>
      <c r="D9" s="112">
        <v>0</v>
      </c>
      <c r="E9" s="112">
        <v>0</v>
      </c>
      <c r="F9" s="112">
        <v>0</v>
      </c>
      <c r="G9" s="112">
        <v>9007.26</v>
      </c>
      <c r="H9" s="112">
        <v>0</v>
      </c>
      <c r="I9" s="112">
        <v>9007.26</v>
      </c>
      <c r="J9" s="112">
        <v>0</v>
      </c>
      <c r="K9" s="112">
        <v>9007.26</v>
      </c>
    </row>
    <row r="10" spans="1:11" x14ac:dyDescent="0.2">
      <c r="A10" s="111" t="s">
        <v>870</v>
      </c>
      <c r="B10" s="111" t="s">
        <v>871</v>
      </c>
      <c r="C10" s="112">
        <v>264584.46999999997</v>
      </c>
      <c r="D10" s="112">
        <v>0</v>
      </c>
      <c r="E10" s="112">
        <v>2056.25</v>
      </c>
      <c r="F10" s="112">
        <v>0</v>
      </c>
      <c r="G10" s="112">
        <v>266640.71999999997</v>
      </c>
      <c r="H10" s="112">
        <v>0</v>
      </c>
      <c r="I10" s="112">
        <v>266640.71999999997</v>
      </c>
      <c r="J10" s="112">
        <v>0</v>
      </c>
      <c r="K10" s="112">
        <v>266640.71999999997</v>
      </c>
    </row>
    <row r="11" spans="1:11" x14ac:dyDescent="0.2">
      <c r="A11" s="111" t="s">
        <v>872</v>
      </c>
      <c r="B11" s="111" t="s">
        <v>873</v>
      </c>
      <c r="C11" s="112">
        <v>0</v>
      </c>
      <c r="D11" s="112">
        <v>240868.97</v>
      </c>
      <c r="E11" s="112">
        <v>0</v>
      </c>
      <c r="F11" s="112">
        <v>0</v>
      </c>
      <c r="G11" s="112">
        <v>0</v>
      </c>
      <c r="H11" s="112">
        <v>240868.97</v>
      </c>
      <c r="I11" s="112">
        <v>0</v>
      </c>
      <c r="J11" s="112">
        <v>240868.97</v>
      </c>
      <c r="K11" s="112">
        <v>-240868.97</v>
      </c>
    </row>
    <row r="12" spans="1:11" x14ac:dyDescent="0.2">
      <c r="A12" s="111" t="s">
        <v>874</v>
      </c>
      <c r="B12" s="111" t="s">
        <v>875</v>
      </c>
      <c r="C12" s="112">
        <v>2814000</v>
      </c>
      <c r="D12" s="112">
        <v>0</v>
      </c>
      <c r="E12" s="112">
        <v>32660</v>
      </c>
      <c r="F12" s="112">
        <v>0</v>
      </c>
      <c r="G12" s="112">
        <v>2846660</v>
      </c>
      <c r="H12" s="112">
        <v>0</v>
      </c>
      <c r="I12" s="112">
        <v>2846660</v>
      </c>
      <c r="J12" s="112">
        <v>0</v>
      </c>
      <c r="K12" s="112">
        <v>2846660</v>
      </c>
    </row>
    <row r="13" spans="1:11" x14ac:dyDescent="0.2">
      <c r="A13" s="111" t="s">
        <v>876</v>
      </c>
      <c r="B13" s="111" t="s">
        <v>15</v>
      </c>
      <c r="C13" s="112">
        <v>16168.75</v>
      </c>
      <c r="D13" s="112">
        <v>0</v>
      </c>
      <c r="E13" s="112">
        <v>0</v>
      </c>
      <c r="F13" s="112">
        <v>0</v>
      </c>
      <c r="G13" s="112">
        <v>16168.75</v>
      </c>
      <c r="H13" s="112">
        <v>0</v>
      </c>
      <c r="I13" s="112">
        <v>16168.75</v>
      </c>
      <c r="J13" s="112">
        <v>0</v>
      </c>
      <c r="K13" s="112">
        <v>16168.75</v>
      </c>
    </row>
    <row r="14" spans="1:11" x14ac:dyDescent="0.2">
      <c r="A14" s="111" t="s">
        <v>877</v>
      </c>
      <c r="B14" s="111" t="s">
        <v>878</v>
      </c>
      <c r="C14" s="112">
        <v>990213.4</v>
      </c>
      <c r="D14" s="112">
        <v>0</v>
      </c>
      <c r="E14" s="112">
        <v>11018.75</v>
      </c>
      <c r="F14" s="112">
        <v>0</v>
      </c>
      <c r="G14" s="112">
        <v>1001232.15</v>
      </c>
      <c r="H14" s="112">
        <v>0</v>
      </c>
      <c r="I14" s="112">
        <v>1001232.15</v>
      </c>
      <c r="J14" s="112">
        <v>0</v>
      </c>
      <c r="K14" s="112">
        <v>1001232.15</v>
      </c>
    </row>
    <row r="15" spans="1:11" x14ac:dyDescent="0.2">
      <c r="A15" s="111" t="s">
        <v>879</v>
      </c>
      <c r="B15" s="111" t="s">
        <v>880</v>
      </c>
      <c r="C15" s="112">
        <v>4273</v>
      </c>
      <c r="D15" s="112">
        <v>0</v>
      </c>
      <c r="E15" s="112">
        <v>0</v>
      </c>
      <c r="F15" s="112">
        <v>0</v>
      </c>
      <c r="G15" s="112">
        <v>4273</v>
      </c>
      <c r="H15" s="112">
        <v>0</v>
      </c>
      <c r="I15" s="112">
        <v>4273</v>
      </c>
      <c r="J15" s="112">
        <v>0</v>
      </c>
      <c r="K15" s="112">
        <v>4273</v>
      </c>
    </row>
    <row r="16" spans="1:11" x14ac:dyDescent="0.2">
      <c r="A16" s="111" t="s">
        <v>881</v>
      </c>
      <c r="B16" s="111" t="s">
        <v>882</v>
      </c>
      <c r="C16" s="112">
        <v>55340.1</v>
      </c>
      <c r="D16" s="112">
        <v>0</v>
      </c>
      <c r="E16" s="112">
        <v>0</v>
      </c>
      <c r="F16" s="112">
        <v>0</v>
      </c>
      <c r="G16" s="112">
        <v>55340.1</v>
      </c>
      <c r="H16" s="112">
        <v>0</v>
      </c>
      <c r="I16" s="112">
        <v>55340.1</v>
      </c>
      <c r="J16" s="112">
        <v>0</v>
      </c>
      <c r="K16" s="112">
        <v>55340.1</v>
      </c>
    </row>
    <row r="17" spans="1:11" x14ac:dyDescent="0.2">
      <c r="A17" s="111" t="s">
        <v>883</v>
      </c>
      <c r="B17" s="111" t="s">
        <v>884</v>
      </c>
      <c r="C17" s="112">
        <v>901145.71</v>
      </c>
      <c r="D17" s="112">
        <v>0</v>
      </c>
      <c r="E17" s="112">
        <v>3650</v>
      </c>
      <c r="F17" s="112">
        <v>0</v>
      </c>
      <c r="G17" s="112">
        <v>904795.71</v>
      </c>
      <c r="H17" s="112">
        <v>0</v>
      </c>
      <c r="I17" s="112">
        <v>904795.71</v>
      </c>
      <c r="J17" s="112">
        <v>0</v>
      </c>
      <c r="K17" s="112">
        <v>904795.71</v>
      </c>
    </row>
    <row r="18" spans="1:11" x14ac:dyDescent="0.2">
      <c r="A18" s="111" t="s">
        <v>885</v>
      </c>
      <c r="B18" s="111" t="s">
        <v>886</v>
      </c>
      <c r="C18" s="112">
        <v>1451362.4</v>
      </c>
      <c r="D18" s="112">
        <v>0</v>
      </c>
      <c r="E18" s="112">
        <v>0</v>
      </c>
      <c r="F18" s="112">
        <v>0</v>
      </c>
      <c r="G18" s="112">
        <v>1451362.4</v>
      </c>
      <c r="H18" s="112">
        <v>0</v>
      </c>
      <c r="I18" s="112">
        <v>1451362.4</v>
      </c>
      <c r="J18" s="112">
        <v>0</v>
      </c>
      <c r="K18" s="112">
        <v>1451362.4</v>
      </c>
    </row>
    <row r="19" spans="1:11" x14ac:dyDescent="0.2">
      <c r="A19" s="111" t="s">
        <v>887</v>
      </c>
      <c r="B19" s="111" t="s">
        <v>888</v>
      </c>
      <c r="C19" s="112">
        <v>121274.23</v>
      </c>
      <c r="D19" s="112">
        <v>0</v>
      </c>
      <c r="E19" s="112">
        <v>0</v>
      </c>
      <c r="F19" s="112">
        <v>0</v>
      </c>
      <c r="G19" s="112">
        <v>121274.23</v>
      </c>
      <c r="H19" s="112">
        <v>0</v>
      </c>
      <c r="I19" s="112">
        <v>121274.23</v>
      </c>
      <c r="J19" s="112">
        <v>0</v>
      </c>
      <c r="K19" s="112">
        <v>121274.23</v>
      </c>
    </row>
    <row r="20" spans="1:11" x14ac:dyDescent="0.2">
      <c r="A20" s="111" t="s">
        <v>889</v>
      </c>
      <c r="B20" s="111" t="s">
        <v>890</v>
      </c>
      <c r="C20" s="112">
        <v>11244</v>
      </c>
      <c r="D20" s="112">
        <v>0</v>
      </c>
      <c r="E20" s="112">
        <v>0</v>
      </c>
      <c r="F20" s="112">
        <v>0</v>
      </c>
      <c r="G20" s="112">
        <v>11244</v>
      </c>
      <c r="H20" s="112">
        <v>0</v>
      </c>
      <c r="I20" s="112">
        <v>11244</v>
      </c>
      <c r="J20" s="112">
        <v>0</v>
      </c>
      <c r="K20" s="112">
        <v>11244</v>
      </c>
    </row>
    <row r="21" spans="1:11" x14ac:dyDescent="0.2">
      <c r="A21" s="111" t="s">
        <v>891</v>
      </c>
      <c r="B21" s="111" t="s">
        <v>892</v>
      </c>
      <c r="C21" s="112">
        <v>804.53</v>
      </c>
      <c r="D21" s="112">
        <v>0</v>
      </c>
      <c r="E21" s="112">
        <v>0</v>
      </c>
      <c r="F21" s="112">
        <v>0</v>
      </c>
      <c r="G21" s="112">
        <v>804.53</v>
      </c>
      <c r="H21" s="112">
        <v>0</v>
      </c>
      <c r="I21" s="112">
        <v>804.53</v>
      </c>
      <c r="J21" s="112">
        <v>0</v>
      </c>
      <c r="K21" s="112">
        <v>804.53</v>
      </c>
    </row>
    <row r="22" spans="1:11" x14ac:dyDescent="0.2">
      <c r="A22" s="111" t="s">
        <v>893</v>
      </c>
      <c r="B22" s="111" t="s">
        <v>894</v>
      </c>
      <c r="C22" s="112">
        <v>275421.37</v>
      </c>
      <c r="D22" s="112">
        <v>0</v>
      </c>
      <c r="E22" s="112">
        <v>0</v>
      </c>
      <c r="F22" s="112">
        <v>0</v>
      </c>
      <c r="G22" s="112">
        <v>275421.37</v>
      </c>
      <c r="H22" s="112">
        <v>0</v>
      </c>
      <c r="I22" s="112">
        <v>275421.37</v>
      </c>
      <c r="J22" s="112">
        <v>0</v>
      </c>
      <c r="K22" s="112">
        <v>275421.37</v>
      </c>
    </row>
    <row r="23" spans="1:11" x14ac:dyDescent="0.2">
      <c r="A23" s="111" t="s">
        <v>895</v>
      </c>
      <c r="B23" s="111" t="s">
        <v>896</v>
      </c>
      <c r="C23" s="112">
        <v>287336.89</v>
      </c>
      <c r="D23" s="112">
        <v>0</v>
      </c>
      <c r="E23" s="112">
        <v>0</v>
      </c>
      <c r="F23" s="112">
        <v>0</v>
      </c>
      <c r="G23" s="112">
        <v>287336.89</v>
      </c>
      <c r="H23" s="112">
        <v>0</v>
      </c>
      <c r="I23" s="112">
        <v>287336.89</v>
      </c>
      <c r="J23" s="112">
        <v>0</v>
      </c>
      <c r="K23" s="112">
        <v>287336.89</v>
      </c>
    </row>
    <row r="24" spans="1:11" x14ac:dyDescent="0.2">
      <c r="A24" s="111" t="s">
        <v>897</v>
      </c>
      <c r="B24" s="111" t="s">
        <v>898</v>
      </c>
      <c r="C24" s="112">
        <v>11243.05</v>
      </c>
      <c r="D24" s="112">
        <v>0</v>
      </c>
      <c r="E24" s="112">
        <v>0</v>
      </c>
      <c r="F24" s="112">
        <v>0</v>
      </c>
      <c r="G24" s="112">
        <v>11243.05</v>
      </c>
      <c r="H24" s="112">
        <v>0</v>
      </c>
      <c r="I24" s="112">
        <v>11243.05</v>
      </c>
      <c r="J24" s="112">
        <v>0</v>
      </c>
      <c r="K24" s="112">
        <v>11243.05</v>
      </c>
    </row>
    <row r="25" spans="1:11" x14ac:dyDescent="0.2">
      <c r="A25" s="111" t="s">
        <v>899</v>
      </c>
      <c r="B25" s="111" t="s">
        <v>900</v>
      </c>
      <c r="C25" s="112">
        <v>500155.35</v>
      </c>
      <c r="D25" s="112">
        <v>0</v>
      </c>
      <c r="E25" s="112">
        <v>0</v>
      </c>
      <c r="F25" s="112">
        <v>0</v>
      </c>
      <c r="G25" s="112">
        <v>500155.35</v>
      </c>
      <c r="H25" s="112">
        <v>0</v>
      </c>
      <c r="I25" s="112">
        <v>500155.35</v>
      </c>
      <c r="J25" s="112">
        <v>0</v>
      </c>
      <c r="K25" s="112">
        <v>500155.35</v>
      </c>
    </row>
    <row r="26" spans="1:11" x14ac:dyDescent="0.2">
      <c r="A26" s="111" t="s">
        <v>901</v>
      </c>
      <c r="B26" s="111" t="s">
        <v>120</v>
      </c>
      <c r="C26" s="112">
        <v>1612974.39</v>
      </c>
      <c r="D26" s="112">
        <v>0</v>
      </c>
      <c r="E26" s="112">
        <v>0</v>
      </c>
      <c r="F26" s="112">
        <v>0</v>
      </c>
      <c r="G26" s="112">
        <v>1612974.39</v>
      </c>
      <c r="H26" s="112">
        <v>0</v>
      </c>
      <c r="I26" s="112">
        <v>1612974.39</v>
      </c>
      <c r="J26" s="112">
        <v>0</v>
      </c>
      <c r="K26" s="112">
        <v>1612974.39</v>
      </c>
    </row>
    <row r="27" spans="1:11" x14ac:dyDescent="0.2">
      <c r="A27" s="111" t="s">
        <v>902</v>
      </c>
      <c r="B27" s="111" t="s">
        <v>903</v>
      </c>
      <c r="C27" s="112">
        <v>0</v>
      </c>
      <c r="D27" s="112">
        <v>625110</v>
      </c>
      <c r="E27" s="112">
        <v>0</v>
      </c>
      <c r="F27" s="112">
        <v>0</v>
      </c>
      <c r="G27" s="112">
        <v>0</v>
      </c>
      <c r="H27" s="112">
        <v>625110</v>
      </c>
      <c r="I27" s="112">
        <v>0</v>
      </c>
      <c r="J27" s="112">
        <v>625110</v>
      </c>
      <c r="K27" s="112">
        <v>-625110</v>
      </c>
    </row>
    <row r="28" spans="1:11" x14ac:dyDescent="0.2">
      <c r="A28" s="111" t="s">
        <v>904</v>
      </c>
      <c r="B28" s="111" t="s">
        <v>905</v>
      </c>
      <c r="C28" s="112">
        <v>0</v>
      </c>
      <c r="D28" s="112">
        <v>3815059.18</v>
      </c>
      <c r="E28" s="112">
        <v>0</v>
      </c>
      <c r="F28" s="112">
        <v>0</v>
      </c>
      <c r="G28" s="112">
        <v>0</v>
      </c>
      <c r="H28" s="112">
        <v>3815059.18</v>
      </c>
      <c r="I28" s="112">
        <v>0</v>
      </c>
      <c r="J28" s="112">
        <v>3815059.18</v>
      </c>
      <c r="K28" s="112">
        <v>-3815059.18</v>
      </c>
    </row>
    <row r="29" spans="1:11" x14ac:dyDescent="0.2">
      <c r="A29" s="111" t="s">
        <v>906</v>
      </c>
      <c r="B29" s="111" t="s">
        <v>907</v>
      </c>
      <c r="C29" s="112">
        <v>0</v>
      </c>
      <c r="D29" s="112">
        <v>1603986.12</v>
      </c>
      <c r="E29" s="112">
        <v>0</v>
      </c>
      <c r="F29" s="112">
        <v>0</v>
      </c>
      <c r="G29" s="112">
        <v>0</v>
      </c>
      <c r="H29" s="112">
        <v>1603986.12</v>
      </c>
      <c r="I29" s="112">
        <v>0</v>
      </c>
      <c r="J29" s="112">
        <v>1603986.12</v>
      </c>
      <c r="K29" s="112">
        <v>-1603986.12</v>
      </c>
    </row>
    <row r="30" spans="1:11" x14ac:dyDescent="0.2">
      <c r="A30" s="111" t="s">
        <v>908</v>
      </c>
      <c r="B30" s="111" t="s">
        <v>909</v>
      </c>
      <c r="C30" s="112">
        <v>81589.39</v>
      </c>
      <c r="D30" s="112">
        <v>0</v>
      </c>
      <c r="E30" s="112">
        <v>5112.2299999999996</v>
      </c>
      <c r="F30" s="112">
        <v>0</v>
      </c>
      <c r="G30" s="112">
        <v>86701.62</v>
      </c>
      <c r="H30" s="112">
        <v>0</v>
      </c>
      <c r="I30" s="112">
        <v>86701.62</v>
      </c>
      <c r="J30" s="112">
        <v>0</v>
      </c>
      <c r="K30" s="112">
        <v>86701.62</v>
      </c>
    </row>
    <row r="31" spans="1:11" x14ac:dyDescent="0.2">
      <c r="A31" s="111" t="s">
        <v>910</v>
      </c>
      <c r="B31" s="111" t="s">
        <v>911</v>
      </c>
      <c r="C31" s="112">
        <v>0</v>
      </c>
      <c r="D31" s="112">
        <v>81589.39</v>
      </c>
      <c r="E31" s="112">
        <v>0</v>
      </c>
      <c r="F31" s="112">
        <v>5112.2299999999996</v>
      </c>
      <c r="G31" s="112">
        <v>0</v>
      </c>
      <c r="H31" s="112">
        <v>86701.62</v>
      </c>
      <c r="I31" s="112">
        <v>0</v>
      </c>
      <c r="J31" s="112">
        <v>86701.62</v>
      </c>
      <c r="K31" s="112">
        <v>-86701.62</v>
      </c>
    </row>
    <row r="32" spans="1:11" x14ac:dyDescent="0.2">
      <c r="A32" s="111" t="s">
        <v>912</v>
      </c>
      <c r="B32" s="111" t="s">
        <v>913</v>
      </c>
      <c r="C32" s="112">
        <v>644519.74</v>
      </c>
      <c r="D32" s="112">
        <v>0</v>
      </c>
      <c r="E32" s="112">
        <v>0</v>
      </c>
      <c r="F32" s="112">
        <v>0</v>
      </c>
      <c r="G32" s="112">
        <v>644519.74</v>
      </c>
      <c r="H32" s="112">
        <v>0</v>
      </c>
      <c r="I32" s="112">
        <v>644519.74</v>
      </c>
      <c r="J32" s="112">
        <v>0</v>
      </c>
      <c r="K32" s="112">
        <v>644519.74</v>
      </c>
    </row>
    <row r="33" spans="1:11" ht="14.25" x14ac:dyDescent="0.2">
      <c r="A33" s="561" t="s">
        <v>1176</v>
      </c>
      <c r="B33" s="561"/>
      <c r="C33" s="113">
        <v>10052658.029999999</v>
      </c>
      <c r="D33" s="113">
        <v>6366613.6600000001</v>
      </c>
      <c r="E33" s="113">
        <v>54497.23</v>
      </c>
      <c r="F33" s="113">
        <v>5112.2299999999996</v>
      </c>
      <c r="G33" s="113">
        <v>10107155.26</v>
      </c>
      <c r="H33" s="113">
        <v>6371725.8899999997</v>
      </c>
      <c r="I33" s="113">
        <v>10107155.26</v>
      </c>
      <c r="J33" s="113">
        <v>6371725.8899999997</v>
      </c>
      <c r="K33" s="113">
        <v>3735429.37</v>
      </c>
    </row>
    <row r="34" spans="1:11" x14ac:dyDescent="0.2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</row>
    <row r="35" spans="1:11" x14ac:dyDescent="0.2">
      <c r="A35" s="559" t="s">
        <v>771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</row>
    <row r="36" spans="1:11" ht="12.75" customHeight="1" x14ac:dyDescent="0.2">
      <c r="A36" s="135" t="s">
        <v>772</v>
      </c>
      <c r="B36" s="135" t="s">
        <v>773</v>
      </c>
      <c r="C36" s="560" t="s">
        <v>774</v>
      </c>
      <c r="D36" s="560"/>
      <c r="E36" s="560" t="s">
        <v>775</v>
      </c>
      <c r="F36" s="560"/>
      <c r="G36" s="560" t="s">
        <v>776</v>
      </c>
      <c r="H36" s="560"/>
      <c r="I36" s="560" t="s">
        <v>777</v>
      </c>
      <c r="J36" s="560"/>
      <c r="K36" s="135" t="s">
        <v>778</v>
      </c>
    </row>
    <row r="37" spans="1:11" x14ac:dyDescent="0.2">
      <c r="A37" s="111" t="s">
        <v>915</v>
      </c>
      <c r="B37" s="111" t="s">
        <v>916</v>
      </c>
      <c r="C37" s="112">
        <v>133052260.3</v>
      </c>
      <c r="D37" s="112">
        <v>0</v>
      </c>
      <c r="E37" s="112">
        <v>3621017870.1900001</v>
      </c>
      <c r="F37" s="112">
        <v>3055305576.77</v>
      </c>
      <c r="G37" s="112">
        <v>3754070130.4899998</v>
      </c>
      <c r="H37" s="112">
        <v>3055305576.77</v>
      </c>
      <c r="I37" s="112">
        <v>698764553.72000003</v>
      </c>
      <c r="J37" s="112">
        <v>0</v>
      </c>
      <c r="K37" s="112">
        <v>698764553.72000003</v>
      </c>
    </row>
    <row r="38" spans="1:11" x14ac:dyDescent="0.2">
      <c r="A38" s="111" t="s">
        <v>917</v>
      </c>
      <c r="B38" s="111" t="s">
        <v>918</v>
      </c>
      <c r="C38" s="112">
        <v>66544.33</v>
      </c>
      <c r="D38" s="112">
        <v>0</v>
      </c>
      <c r="E38" s="112">
        <v>0</v>
      </c>
      <c r="F38" s="112">
        <v>0</v>
      </c>
      <c r="G38" s="112">
        <v>66544.33</v>
      </c>
      <c r="H38" s="112">
        <v>0</v>
      </c>
      <c r="I38" s="112">
        <v>66544.33</v>
      </c>
      <c r="J38" s="112">
        <v>0</v>
      </c>
      <c r="K38" s="112">
        <v>66544.33</v>
      </c>
    </row>
    <row r="39" spans="1:11" x14ac:dyDescent="0.2">
      <c r="A39" s="111" t="s">
        <v>919</v>
      </c>
      <c r="B39" s="111" t="s">
        <v>920</v>
      </c>
      <c r="C39" s="112">
        <v>240021.53</v>
      </c>
      <c r="D39" s="112">
        <v>0</v>
      </c>
      <c r="E39" s="112">
        <v>0</v>
      </c>
      <c r="F39" s="112">
        <v>0</v>
      </c>
      <c r="G39" s="112">
        <v>240021.53</v>
      </c>
      <c r="H39" s="112">
        <v>0</v>
      </c>
      <c r="I39" s="112">
        <v>240021.53</v>
      </c>
      <c r="J39" s="112">
        <v>0</v>
      </c>
      <c r="K39" s="112">
        <v>240021.53</v>
      </c>
    </row>
    <row r="40" spans="1:11" x14ac:dyDescent="0.2">
      <c r="A40" s="111" t="s">
        <v>921</v>
      </c>
      <c r="B40" s="111" t="s">
        <v>922</v>
      </c>
      <c r="C40" s="112">
        <v>177999.67</v>
      </c>
      <c r="D40" s="112">
        <v>0</v>
      </c>
      <c r="E40" s="112">
        <v>0</v>
      </c>
      <c r="F40" s="112">
        <v>0</v>
      </c>
      <c r="G40" s="112">
        <v>177999.67</v>
      </c>
      <c r="H40" s="112">
        <v>0</v>
      </c>
      <c r="I40" s="112">
        <v>177999.67</v>
      </c>
      <c r="J40" s="112">
        <v>0</v>
      </c>
      <c r="K40" s="112">
        <v>177999.67</v>
      </c>
    </row>
    <row r="41" spans="1:11" x14ac:dyDescent="0.2">
      <c r="A41" s="111" t="s">
        <v>923</v>
      </c>
      <c r="B41" s="111" t="s">
        <v>924</v>
      </c>
      <c r="C41" s="112">
        <v>2222915.59</v>
      </c>
      <c r="D41" s="112">
        <v>0</v>
      </c>
      <c r="E41" s="112">
        <v>0</v>
      </c>
      <c r="F41" s="112">
        <v>808186.12</v>
      </c>
      <c r="G41" s="112">
        <v>2222915.59</v>
      </c>
      <c r="H41" s="112">
        <v>808186.12</v>
      </c>
      <c r="I41" s="112">
        <v>1414729.47</v>
      </c>
      <c r="J41" s="112">
        <v>0</v>
      </c>
      <c r="K41" s="112">
        <v>1414729.47</v>
      </c>
    </row>
    <row r="42" spans="1:11" x14ac:dyDescent="0.2">
      <c r="A42" s="111" t="s">
        <v>925</v>
      </c>
      <c r="B42" s="111" t="s">
        <v>926</v>
      </c>
      <c r="C42" s="112">
        <v>196.54</v>
      </c>
      <c r="D42" s="112">
        <v>0</v>
      </c>
      <c r="E42" s="112">
        <v>0</v>
      </c>
      <c r="F42" s="112">
        <v>0</v>
      </c>
      <c r="G42" s="112">
        <v>196.54</v>
      </c>
      <c r="H42" s="112">
        <v>0</v>
      </c>
      <c r="I42" s="112">
        <v>196.54</v>
      </c>
      <c r="J42" s="112">
        <v>0</v>
      </c>
      <c r="K42" s="112">
        <v>196.54</v>
      </c>
    </row>
    <row r="43" spans="1:11" x14ac:dyDescent="0.2">
      <c r="A43" s="111" t="s">
        <v>927</v>
      </c>
      <c r="B43" s="111" t="s">
        <v>928</v>
      </c>
      <c r="C43" s="112">
        <v>400701.88</v>
      </c>
      <c r="D43" s="112">
        <v>0</v>
      </c>
      <c r="E43" s="112">
        <v>6132852.8499999996</v>
      </c>
      <c r="F43" s="112">
        <v>6103756.7300000004</v>
      </c>
      <c r="G43" s="112">
        <v>6533554.7300000004</v>
      </c>
      <c r="H43" s="112">
        <v>6103756.7300000004</v>
      </c>
      <c r="I43" s="112">
        <v>429798</v>
      </c>
      <c r="J43" s="112">
        <v>0</v>
      </c>
      <c r="K43" s="112">
        <v>429798</v>
      </c>
    </row>
    <row r="44" spans="1:11" x14ac:dyDescent="0.2">
      <c r="A44" s="111" t="s">
        <v>929</v>
      </c>
      <c r="B44" s="111" t="s">
        <v>930</v>
      </c>
      <c r="C44" s="112">
        <v>6821896.6900000004</v>
      </c>
      <c r="D44" s="112">
        <v>0</v>
      </c>
      <c r="E44" s="112">
        <v>28015759.399999999</v>
      </c>
      <c r="F44" s="112">
        <v>5130434.04</v>
      </c>
      <c r="G44" s="112">
        <v>34837656.090000004</v>
      </c>
      <c r="H44" s="112">
        <v>5130434.04</v>
      </c>
      <c r="I44" s="112">
        <v>29707222.050000001</v>
      </c>
      <c r="J44" s="112">
        <v>0</v>
      </c>
      <c r="K44" s="112">
        <v>29707222.050000001</v>
      </c>
    </row>
    <row r="45" spans="1:11" x14ac:dyDescent="0.2">
      <c r="A45" s="111" t="s">
        <v>931</v>
      </c>
      <c r="B45" s="111" t="s">
        <v>932</v>
      </c>
      <c r="C45" s="112">
        <v>15195251.09</v>
      </c>
      <c r="D45" s="112">
        <v>0</v>
      </c>
      <c r="E45" s="112">
        <v>23866.15</v>
      </c>
      <c r="F45" s="112">
        <v>81046.710000000006</v>
      </c>
      <c r="G45" s="112">
        <v>15219117.24</v>
      </c>
      <c r="H45" s="112">
        <v>81046.710000000006</v>
      </c>
      <c r="I45" s="112">
        <v>15138070.529999999</v>
      </c>
      <c r="J45" s="112">
        <v>0</v>
      </c>
      <c r="K45" s="112">
        <v>15138070.529999999</v>
      </c>
    </row>
    <row r="46" spans="1:11" x14ac:dyDescent="0.2">
      <c r="A46" s="111" t="s">
        <v>933</v>
      </c>
      <c r="B46" s="111" t="s">
        <v>934</v>
      </c>
      <c r="C46" s="112">
        <v>0</v>
      </c>
      <c r="D46" s="112">
        <v>0</v>
      </c>
      <c r="E46" s="112">
        <v>3275.06</v>
      </c>
      <c r="F46" s="112">
        <v>3275.06</v>
      </c>
      <c r="G46" s="112">
        <v>3275.06</v>
      </c>
      <c r="H46" s="112">
        <v>3275.06</v>
      </c>
      <c r="I46" s="112">
        <v>0</v>
      </c>
      <c r="J46" s="112">
        <v>0</v>
      </c>
      <c r="K46" s="112">
        <v>0</v>
      </c>
    </row>
    <row r="47" spans="1:11" x14ac:dyDescent="0.2">
      <c r="A47" s="111" t="s">
        <v>935</v>
      </c>
      <c r="B47" s="111" t="s">
        <v>936</v>
      </c>
      <c r="C47" s="112">
        <v>578310.56999999995</v>
      </c>
      <c r="D47" s="112">
        <v>0</v>
      </c>
      <c r="E47" s="112">
        <v>0</v>
      </c>
      <c r="F47" s="112">
        <v>0</v>
      </c>
      <c r="G47" s="112">
        <v>578310.56999999995</v>
      </c>
      <c r="H47" s="112">
        <v>0</v>
      </c>
      <c r="I47" s="112">
        <v>578310.56999999995</v>
      </c>
      <c r="J47" s="112">
        <v>0</v>
      </c>
      <c r="K47" s="112">
        <v>578310.56999999995</v>
      </c>
    </row>
    <row r="48" spans="1:11" x14ac:dyDescent="0.2">
      <c r="A48" s="111" t="s">
        <v>937</v>
      </c>
      <c r="B48" s="111" t="s">
        <v>938</v>
      </c>
      <c r="C48" s="112">
        <v>0</v>
      </c>
      <c r="D48" s="112">
        <v>0</v>
      </c>
      <c r="E48" s="112">
        <v>151361867.21000001</v>
      </c>
      <c r="F48" s="112">
        <v>0</v>
      </c>
      <c r="G48" s="112">
        <v>151361867.21000001</v>
      </c>
      <c r="H48" s="112">
        <v>0</v>
      </c>
      <c r="I48" s="112">
        <v>151361867.21000001</v>
      </c>
      <c r="J48" s="112">
        <v>0</v>
      </c>
      <c r="K48" s="112">
        <v>151361867.21000001</v>
      </c>
    </row>
    <row r="49" spans="1:11" x14ac:dyDescent="0.2">
      <c r="A49" s="111" t="s">
        <v>939</v>
      </c>
      <c r="B49" s="111" t="s">
        <v>940</v>
      </c>
      <c r="C49" s="112">
        <v>0</v>
      </c>
      <c r="D49" s="112">
        <v>0</v>
      </c>
      <c r="E49" s="112">
        <v>2600000</v>
      </c>
      <c r="F49" s="112">
        <v>2600000</v>
      </c>
      <c r="G49" s="112">
        <v>2600000</v>
      </c>
      <c r="H49" s="112">
        <v>2600000</v>
      </c>
      <c r="I49" s="112">
        <v>0</v>
      </c>
      <c r="J49" s="112">
        <v>0</v>
      </c>
      <c r="K49" s="112">
        <v>0</v>
      </c>
    </row>
    <row r="50" spans="1:11" x14ac:dyDescent="0.2">
      <c r="A50" s="111" t="s">
        <v>941</v>
      </c>
      <c r="B50" s="111" t="s">
        <v>942</v>
      </c>
      <c r="C50" s="112">
        <v>0</v>
      </c>
      <c r="D50" s="112">
        <v>0</v>
      </c>
      <c r="E50" s="112">
        <v>9874.91</v>
      </c>
      <c r="F50" s="112">
        <v>9874.91</v>
      </c>
      <c r="G50" s="112">
        <v>9874.91</v>
      </c>
      <c r="H50" s="112">
        <v>9874.91</v>
      </c>
      <c r="I50" s="112">
        <v>0</v>
      </c>
      <c r="J50" s="112">
        <v>0</v>
      </c>
      <c r="K50" s="112">
        <v>0</v>
      </c>
    </row>
    <row r="51" spans="1:11" x14ac:dyDescent="0.2">
      <c r="A51" s="111" t="s">
        <v>943</v>
      </c>
      <c r="B51" s="111" t="s">
        <v>944</v>
      </c>
      <c r="C51" s="112">
        <v>2176732</v>
      </c>
      <c r="D51" s="112">
        <v>0</v>
      </c>
      <c r="E51" s="112">
        <v>2941918.35</v>
      </c>
      <c r="F51" s="112">
        <v>1796713.18</v>
      </c>
      <c r="G51" s="112">
        <v>5118650.3499999996</v>
      </c>
      <c r="H51" s="112">
        <v>1796713.18</v>
      </c>
      <c r="I51" s="112">
        <v>3321937.17</v>
      </c>
      <c r="J51" s="112">
        <v>0</v>
      </c>
      <c r="K51" s="112">
        <v>3321937.17</v>
      </c>
    </row>
    <row r="52" spans="1:11" x14ac:dyDescent="0.2">
      <c r="A52" s="111" t="s">
        <v>945</v>
      </c>
      <c r="B52" s="111" t="s">
        <v>946</v>
      </c>
      <c r="C52" s="112">
        <v>13142.04</v>
      </c>
      <c r="D52" s="112">
        <v>0</v>
      </c>
      <c r="E52" s="112">
        <v>20043.12</v>
      </c>
      <c r="F52" s="112">
        <v>24783.13</v>
      </c>
      <c r="G52" s="112">
        <v>33185.160000000003</v>
      </c>
      <c r="H52" s="112">
        <v>24783.13</v>
      </c>
      <c r="I52" s="112">
        <v>8402.0300000000007</v>
      </c>
      <c r="J52" s="112">
        <v>0</v>
      </c>
      <c r="K52" s="112">
        <v>8402.0300000000007</v>
      </c>
    </row>
    <row r="53" spans="1:11" x14ac:dyDescent="0.2">
      <c r="A53" s="111" t="s">
        <v>947</v>
      </c>
      <c r="B53" s="111" t="s">
        <v>948</v>
      </c>
      <c r="C53" s="112">
        <v>0</v>
      </c>
      <c r="D53" s="112">
        <v>0</v>
      </c>
      <c r="E53" s="112">
        <v>25</v>
      </c>
      <c r="F53" s="112">
        <v>25</v>
      </c>
      <c r="G53" s="112">
        <v>25</v>
      </c>
      <c r="H53" s="112">
        <v>25</v>
      </c>
      <c r="I53" s="112">
        <v>0</v>
      </c>
      <c r="J53" s="112">
        <v>0</v>
      </c>
      <c r="K53" s="112">
        <v>0</v>
      </c>
    </row>
    <row r="54" spans="1:11" x14ac:dyDescent="0.2">
      <c r="A54" s="111" t="s">
        <v>949</v>
      </c>
      <c r="B54" s="111" t="s">
        <v>950</v>
      </c>
      <c r="C54" s="112">
        <v>0</v>
      </c>
      <c r="D54" s="112">
        <v>170</v>
      </c>
      <c r="E54" s="112">
        <v>223.37</v>
      </c>
      <c r="F54" s="112">
        <v>223.78</v>
      </c>
      <c r="G54" s="112">
        <v>223.37</v>
      </c>
      <c r="H54" s="112">
        <v>393.78</v>
      </c>
      <c r="I54" s="112">
        <v>0</v>
      </c>
      <c r="J54" s="112">
        <v>170.41</v>
      </c>
      <c r="K54" s="112">
        <v>-170.41</v>
      </c>
    </row>
    <row r="55" spans="1:11" x14ac:dyDescent="0.2">
      <c r="A55" s="111" t="s">
        <v>951</v>
      </c>
      <c r="B55" s="111" t="s">
        <v>952</v>
      </c>
      <c r="C55" s="112">
        <v>0</v>
      </c>
      <c r="D55" s="112">
        <v>724.01</v>
      </c>
      <c r="E55" s="112">
        <v>7962.01</v>
      </c>
      <c r="F55" s="112">
        <v>11926.6</v>
      </c>
      <c r="G55" s="112">
        <v>7962.01</v>
      </c>
      <c r="H55" s="112">
        <v>12650.61</v>
      </c>
      <c r="I55" s="112">
        <v>0</v>
      </c>
      <c r="J55" s="112">
        <v>4688.6000000000004</v>
      </c>
      <c r="K55" s="112">
        <v>-4688.6000000000004</v>
      </c>
    </row>
    <row r="56" spans="1:11" x14ac:dyDescent="0.2">
      <c r="A56" s="111" t="s">
        <v>953</v>
      </c>
      <c r="B56" s="111" t="s">
        <v>954</v>
      </c>
      <c r="C56" s="112">
        <v>0</v>
      </c>
      <c r="D56" s="112">
        <v>0</v>
      </c>
      <c r="E56" s="112">
        <v>2398</v>
      </c>
      <c r="F56" s="112">
        <v>2418</v>
      </c>
      <c r="G56" s="112">
        <v>2398</v>
      </c>
      <c r="H56" s="112">
        <v>2418</v>
      </c>
      <c r="I56" s="112">
        <v>0</v>
      </c>
      <c r="J56" s="112">
        <v>20</v>
      </c>
      <c r="K56" s="112">
        <v>-20</v>
      </c>
    </row>
    <row r="57" spans="1:11" x14ac:dyDescent="0.2">
      <c r="A57" s="111" t="s">
        <v>955</v>
      </c>
      <c r="B57" s="111" t="s">
        <v>956</v>
      </c>
      <c r="C57" s="112">
        <v>0</v>
      </c>
      <c r="D57" s="112">
        <v>295.89999999999998</v>
      </c>
      <c r="E57" s="112">
        <v>633.5</v>
      </c>
      <c r="F57" s="112">
        <v>428</v>
      </c>
      <c r="G57" s="112">
        <v>633.5</v>
      </c>
      <c r="H57" s="112">
        <v>723.9</v>
      </c>
      <c r="I57" s="112">
        <v>0</v>
      </c>
      <c r="J57" s="112">
        <v>90.4</v>
      </c>
      <c r="K57" s="112">
        <v>-90.4</v>
      </c>
    </row>
    <row r="58" spans="1:11" x14ac:dyDescent="0.2">
      <c r="A58" s="111" t="s">
        <v>957</v>
      </c>
      <c r="B58" s="111" t="s">
        <v>958</v>
      </c>
      <c r="C58" s="112">
        <v>1242.31</v>
      </c>
      <c r="D58" s="112">
        <v>0</v>
      </c>
      <c r="E58" s="112">
        <v>1228.08</v>
      </c>
      <c r="F58" s="112">
        <v>2746.57</v>
      </c>
      <c r="G58" s="112">
        <v>2470.39</v>
      </c>
      <c r="H58" s="112">
        <v>2746.57</v>
      </c>
      <c r="I58" s="112">
        <v>0</v>
      </c>
      <c r="J58" s="112">
        <v>276.18</v>
      </c>
      <c r="K58" s="112">
        <v>-276.18</v>
      </c>
    </row>
    <row r="59" spans="1:11" x14ac:dyDescent="0.2">
      <c r="A59" s="111" t="s">
        <v>959</v>
      </c>
      <c r="B59" s="111" t="s">
        <v>960</v>
      </c>
      <c r="C59" s="112">
        <v>0</v>
      </c>
      <c r="D59" s="112">
        <v>0</v>
      </c>
      <c r="E59" s="112">
        <v>3338.48</v>
      </c>
      <c r="F59" s="112">
        <v>3338.48</v>
      </c>
      <c r="G59" s="112">
        <v>3338.48</v>
      </c>
      <c r="H59" s="112">
        <v>3338.48</v>
      </c>
      <c r="I59" s="112">
        <v>0</v>
      </c>
      <c r="J59" s="112">
        <v>0</v>
      </c>
      <c r="K59" s="112">
        <v>0</v>
      </c>
    </row>
    <row r="60" spans="1:11" x14ac:dyDescent="0.2">
      <c r="A60" s="111" t="s">
        <v>961</v>
      </c>
      <c r="B60" s="111" t="s">
        <v>962</v>
      </c>
      <c r="C60" s="112">
        <v>0</v>
      </c>
      <c r="D60" s="112">
        <v>0</v>
      </c>
      <c r="E60" s="112">
        <v>23.85</v>
      </c>
      <c r="F60" s="112">
        <v>23.85</v>
      </c>
      <c r="G60" s="112">
        <v>23.85</v>
      </c>
      <c r="H60" s="112">
        <v>23.85</v>
      </c>
      <c r="I60" s="112">
        <v>0</v>
      </c>
      <c r="J60" s="112">
        <v>0</v>
      </c>
      <c r="K60" s="112">
        <v>0</v>
      </c>
    </row>
    <row r="61" spans="1:11" x14ac:dyDescent="0.2">
      <c r="A61" s="111" t="s">
        <v>963</v>
      </c>
      <c r="B61" s="111" t="s">
        <v>964</v>
      </c>
      <c r="C61" s="112">
        <v>0</v>
      </c>
      <c r="D61" s="112">
        <v>0.08</v>
      </c>
      <c r="E61" s="112">
        <v>3320.51</v>
      </c>
      <c r="F61" s="112">
        <v>3320</v>
      </c>
      <c r="G61" s="112">
        <v>3320.51</v>
      </c>
      <c r="H61" s="112">
        <v>3320.08</v>
      </c>
      <c r="I61" s="112">
        <v>0.43</v>
      </c>
      <c r="J61" s="112">
        <v>0</v>
      </c>
      <c r="K61" s="112">
        <v>0.43</v>
      </c>
    </row>
    <row r="62" spans="1:11" x14ac:dyDescent="0.2">
      <c r="A62" s="111" t="s">
        <v>965</v>
      </c>
      <c r="B62" s="111" t="s">
        <v>966</v>
      </c>
      <c r="C62" s="112">
        <v>0</v>
      </c>
      <c r="D62" s="112">
        <v>1441.89</v>
      </c>
      <c r="E62" s="112">
        <v>4134.51</v>
      </c>
      <c r="F62" s="112">
        <v>4696.55</v>
      </c>
      <c r="G62" s="112">
        <v>4134.51</v>
      </c>
      <c r="H62" s="112">
        <v>6138.44</v>
      </c>
      <c r="I62" s="112">
        <v>0</v>
      </c>
      <c r="J62" s="112">
        <v>2003.93</v>
      </c>
      <c r="K62" s="112">
        <v>-2003.93</v>
      </c>
    </row>
    <row r="63" spans="1:11" x14ac:dyDescent="0.2">
      <c r="A63" s="111" t="s">
        <v>967</v>
      </c>
      <c r="B63" s="111" t="s">
        <v>968</v>
      </c>
      <c r="C63" s="112">
        <v>0</v>
      </c>
      <c r="D63" s="112">
        <v>20</v>
      </c>
      <c r="E63" s="112">
        <v>95</v>
      </c>
      <c r="F63" s="112">
        <v>165</v>
      </c>
      <c r="G63" s="112">
        <v>95</v>
      </c>
      <c r="H63" s="112">
        <v>185</v>
      </c>
      <c r="I63" s="112">
        <v>0</v>
      </c>
      <c r="J63" s="112">
        <v>90</v>
      </c>
      <c r="K63" s="112">
        <v>-90</v>
      </c>
    </row>
    <row r="64" spans="1:11" x14ac:dyDescent="0.2">
      <c r="A64" s="111" t="s">
        <v>969</v>
      </c>
      <c r="B64" s="111" t="s">
        <v>970</v>
      </c>
      <c r="C64" s="112">
        <v>2118.36</v>
      </c>
      <c r="D64" s="112">
        <v>0</v>
      </c>
      <c r="E64" s="112">
        <v>728</v>
      </c>
      <c r="F64" s="112">
        <v>0</v>
      </c>
      <c r="G64" s="112">
        <v>2846.36</v>
      </c>
      <c r="H64" s="112">
        <v>0</v>
      </c>
      <c r="I64" s="112">
        <v>2846.36</v>
      </c>
      <c r="J64" s="112">
        <v>0</v>
      </c>
      <c r="K64" s="112">
        <v>2846.36</v>
      </c>
    </row>
    <row r="65" spans="1:11" x14ac:dyDescent="0.2">
      <c r="A65" s="111" t="s">
        <v>971</v>
      </c>
      <c r="B65" s="111" t="s">
        <v>972</v>
      </c>
      <c r="C65" s="112">
        <v>90000</v>
      </c>
      <c r="D65" s="112">
        <v>0</v>
      </c>
      <c r="E65" s="112">
        <v>0</v>
      </c>
      <c r="F65" s="112">
        <v>0</v>
      </c>
      <c r="G65" s="112">
        <v>90000</v>
      </c>
      <c r="H65" s="112">
        <v>0</v>
      </c>
      <c r="I65" s="112">
        <v>90000</v>
      </c>
      <c r="J65" s="112">
        <v>0</v>
      </c>
      <c r="K65" s="112">
        <v>90000</v>
      </c>
    </row>
    <row r="66" spans="1:11" x14ac:dyDescent="0.2">
      <c r="A66" s="111" t="s">
        <v>973</v>
      </c>
      <c r="B66" s="111" t="s">
        <v>974</v>
      </c>
      <c r="C66" s="112">
        <v>0</v>
      </c>
      <c r="D66" s="112">
        <v>0</v>
      </c>
      <c r="E66" s="112">
        <v>1885.88</v>
      </c>
      <c r="F66" s="112">
        <v>1885.88</v>
      </c>
      <c r="G66" s="112">
        <v>1885.88</v>
      </c>
      <c r="H66" s="112">
        <v>1885.88</v>
      </c>
      <c r="I66" s="112">
        <v>0</v>
      </c>
      <c r="J66" s="112">
        <v>0</v>
      </c>
      <c r="K66" s="112">
        <v>0</v>
      </c>
    </row>
    <row r="67" spans="1:11" x14ac:dyDescent="0.2">
      <c r="A67" s="111" t="s">
        <v>975</v>
      </c>
      <c r="B67" s="111" t="s">
        <v>976</v>
      </c>
      <c r="C67" s="112">
        <v>29213411.859999999</v>
      </c>
      <c r="D67" s="112">
        <v>0</v>
      </c>
      <c r="E67" s="112">
        <v>988846.94</v>
      </c>
      <c r="F67" s="112">
        <v>1810454.64</v>
      </c>
      <c r="G67" s="112">
        <v>30202258.800000001</v>
      </c>
      <c r="H67" s="112">
        <v>1810454.64</v>
      </c>
      <c r="I67" s="112">
        <v>28391804.16</v>
      </c>
      <c r="J67" s="112">
        <v>0</v>
      </c>
      <c r="K67" s="112">
        <v>28391804.16</v>
      </c>
    </row>
    <row r="68" spans="1:11" x14ac:dyDescent="0.2">
      <c r="A68" s="111" t="s">
        <v>977</v>
      </c>
      <c r="B68" s="111" t="s">
        <v>978</v>
      </c>
      <c r="C68" s="112">
        <v>9998267.8000000007</v>
      </c>
      <c r="D68" s="112">
        <v>0</v>
      </c>
      <c r="E68" s="112">
        <v>337334.85</v>
      </c>
      <c r="F68" s="112">
        <v>555711.87</v>
      </c>
      <c r="G68" s="112">
        <v>10335602.65</v>
      </c>
      <c r="H68" s="112">
        <v>555711.87</v>
      </c>
      <c r="I68" s="112">
        <v>9779890.7799999993</v>
      </c>
      <c r="J68" s="112">
        <v>0</v>
      </c>
      <c r="K68" s="112">
        <v>9779890.7799999993</v>
      </c>
    </row>
    <row r="69" spans="1:11" x14ac:dyDescent="0.2">
      <c r="A69" s="111" t="s">
        <v>979</v>
      </c>
      <c r="B69" s="111" t="s">
        <v>980</v>
      </c>
      <c r="C69" s="112">
        <v>8872378.8200000003</v>
      </c>
      <c r="D69" s="112">
        <v>0</v>
      </c>
      <c r="E69" s="112">
        <v>-133087.23000000001</v>
      </c>
      <c r="F69" s="112">
        <v>53125</v>
      </c>
      <c r="G69" s="112">
        <v>8739291.5899999999</v>
      </c>
      <c r="H69" s="112">
        <v>53125</v>
      </c>
      <c r="I69" s="112">
        <v>8686166.5899999999</v>
      </c>
      <c r="J69" s="112">
        <v>0</v>
      </c>
      <c r="K69" s="112">
        <v>8686166.5899999999</v>
      </c>
    </row>
    <row r="70" spans="1:11" x14ac:dyDescent="0.2">
      <c r="A70" s="111" t="s">
        <v>981</v>
      </c>
      <c r="B70" s="111" t="s">
        <v>982</v>
      </c>
      <c r="C70" s="112">
        <v>10047980.26</v>
      </c>
      <c r="D70" s="112">
        <v>0</v>
      </c>
      <c r="E70" s="112">
        <v>278439.5</v>
      </c>
      <c r="F70" s="112">
        <v>449817.59</v>
      </c>
      <c r="G70" s="112">
        <v>10326419.76</v>
      </c>
      <c r="H70" s="112">
        <v>449817.59</v>
      </c>
      <c r="I70" s="112">
        <v>9876602.1699999999</v>
      </c>
      <c r="J70" s="112">
        <v>0</v>
      </c>
      <c r="K70" s="112">
        <v>9876602.1699999999</v>
      </c>
    </row>
    <row r="71" spans="1:11" x14ac:dyDescent="0.2">
      <c r="A71" s="111" t="s">
        <v>983</v>
      </c>
      <c r="B71" s="111" t="s">
        <v>984</v>
      </c>
      <c r="C71" s="112">
        <v>2521598.0499999998</v>
      </c>
      <c r="D71" s="112">
        <v>0</v>
      </c>
      <c r="E71" s="112">
        <v>12746.08</v>
      </c>
      <c r="F71" s="112">
        <v>53125</v>
      </c>
      <c r="G71" s="112">
        <v>2534344.13</v>
      </c>
      <c r="H71" s="112">
        <v>53125</v>
      </c>
      <c r="I71" s="112">
        <v>2481219.13</v>
      </c>
      <c r="J71" s="112">
        <v>0</v>
      </c>
      <c r="K71" s="112">
        <v>2481219.13</v>
      </c>
    </row>
    <row r="72" spans="1:11" x14ac:dyDescent="0.2">
      <c r="A72" s="111" t="s">
        <v>985</v>
      </c>
      <c r="B72" s="111" t="s">
        <v>986</v>
      </c>
      <c r="C72" s="112">
        <v>5756621370.2799997</v>
      </c>
      <c r="D72" s="112">
        <v>0</v>
      </c>
      <c r="E72" s="112">
        <v>3056316192.6300001</v>
      </c>
      <c r="F72" s="112">
        <v>3056000000</v>
      </c>
      <c r="G72" s="112">
        <v>8812937562.9099998</v>
      </c>
      <c r="H72" s="112">
        <v>3056000000</v>
      </c>
      <c r="I72" s="112">
        <v>5756937562.9099998</v>
      </c>
      <c r="J72" s="112">
        <v>0</v>
      </c>
      <c r="K72" s="112">
        <v>5756937562.9099998</v>
      </c>
    </row>
    <row r="73" spans="1:11" x14ac:dyDescent="0.2">
      <c r="A73" s="111" t="s">
        <v>987</v>
      </c>
      <c r="B73" s="111" t="s">
        <v>988</v>
      </c>
      <c r="C73" s="112">
        <v>583690800</v>
      </c>
      <c r="D73" s="112">
        <v>0</v>
      </c>
      <c r="E73" s="112">
        <v>0</v>
      </c>
      <c r="F73" s="112">
        <v>0</v>
      </c>
      <c r="G73" s="112">
        <v>583690800</v>
      </c>
      <c r="H73" s="112">
        <v>0</v>
      </c>
      <c r="I73" s="112">
        <v>583690800</v>
      </c>
      <c r="J73" s="112">
        <v>0</v>
      </c>
      <c r="K73" s="112">
        <v>583690800</v>
      </c>
    </row>
    <row r="74" spans="1:11" x14ac:dyDescent="0.2">
      <c r="A74" s="111" t="s">
        <v>989</v>
      </c>
      <c r="B74" s="111" t="s">
        <v>990</v>
      </c>
      <c r="C74" s="112">
        <v>1000000</v>
      </c>
      <c r="D74" s="112">
        <v>0</v>
      </c>
      <c r="E74" s="112">
        <v>0</v>
      </c>
      <c r="F74" s="112">
        <v>0</v>
      </c>
      <c r="G74" s="112">
        <v>1000000</v>
      </c>
      <c r="H74" s="112">
        <v>0</v>
      </c>
      <c r="I74" s="112">
        <v>1000000</v>
      </c>
      <c r="J74" s="112">
        <v>0</v>
      </c>
      <c r="K74" s="112">
        <v>1000000</v>
      </c>
    </row>
    <row r="75" spans="1:11" x14ac:dyDescent="0.2">
      <c r="A75" s="111" t="s">
        <v>991</v>
      </c>
      <c r="B75" s="111" t="s">
        <v>992</v>
      </c>
      <c r="C75" s="112">
        <v>179751672.34</v>
      </c>
      <c r="D75" s="112">
        <v>0</v>
      </c>
      <c r="E75" s="112">
        <v>0</v>
      </c>
      <c r="F75" s="112">
        <v>0</v>
      </c>
      <c r="G75" s="112">
        <v>179751672.34</v>
      </c>
      <c r="H75" s="112">
        <v>0</v>
      </c>
      <c r="I75" s="112">
        <v>179751672.34</v>
      </c>
      <c r="J75" s="112">
        <v>0</v>
      </c>
      <c r="K75" s="112">
        <v>179751672.34</v>
      </c>
    </row>
    <row r="76" spans="1:11" x14ac:dyDescent="0.2">
      <c r="A76" s="111" t="s">
        <v>993</v>
      </c>
      <c r="B76" s="111" t="s">
        <v>994</v>
      </c>
      <c r="C76" s="112">
        <v>276582458.47000003</v>
      </c>
      <c r="D76" s="112">
        <v>0</v>
      </c>
      <c r="E76" s="112">
        <v>0</v>
      </c>
      <c r="F76" s="112">
        <v>2850000</v>
      </c>
      <c r="G76" s="112">
        <v>276582458.47000003</v>
      </c>
      <c r="H76" s="112">
        <v>2850000</v>
      </c>
      <c r="I76" s="112">
        <v>273732458.47000003</v>
      </c>
      <c r="J76" s="112">
        <v>0</v>
      </c>
      <c r="K76" s="112">
        <v>273732458.47000003</v>
      </c>
    </row>
    <row r="77" spans="1:11" x14ac:dyDescent="0.2">
      <c r="A77" s="111" t="s">
        <v>995</v>
      </c>
      <c r="B77" s="111" t="s">
        <v>996</v>
      </c>
      <c r="C77" s="112">
        <v>82302507.829999998</v>
      </c>
      <c r="D77" s="112">
        <v>0</v>
      </c>
      <c r="E77" s="112">
        <v>0</v>
      </c>
      <c r="F77" s="112">
        <v>0</v>
      </c>
      <c r="G77" s="112">
        <v>82302507.829999998</v>
      </c>
      <c r="H77" s="112">
        <v>0</v>
      </c>
      <c r="I77" s="112">
        <v>82302507.829999998</v>
      </c>
      <c r="J77" s="112">
        <v>0</v>
      </c>
      <c r="K77" s="112">
        <v>82302507.829999998</v>
      </c>
    </row>
    <row r="78" spans="1:11" x14ac:dyDescent="0.2">
      <c r="A78" s="111" t="s">
        <v>997</v>
      </c>
      <c r="B78" s="111" t="s">
        <v>998</v>
      </c>
      <c r="C78" s="112">
        <v>21738889.670000002</v>
      </c>
      <c r="D78" s="112">
        <v>0</v>
      </c>
      <c r="E78" s="112">
        <v>0</v>
      </c>
      <c r="F78" s="112">
        <v>0</v>
      </c>
      <c r="G78" s="112">
        <v>21738889.670000002</v>
      </c>
      <c r="H78" s="112">
        <v>0</v>
      </c>
      <c r="I78" s="112">
        <v>21738889.670000002</v>
      </c>
      <c r="J78" s="112">
        <v>0</v>
      </c>
      <c r="K78" s="112">
        <v>21738889.670000002</v>
      </c>
    </row>
    <row r="79" spans="1:11" x14ac:dyDescent="0.2">
      <c r="A79" s="111" t="s">
        <v>999</v>
      </c>
      <c r="B79" s="111" t="s">
        <v>1000</v>
      </c>
      <c r="C79" s="112">
        <v>24846748.460000001</v>
      </c>
      <c r="D79" s="112">
        <v>0</v>
      </c>
      <c r="E79" s="112">
        <v>0</v>
      </c>
      <c r="F79" s="112">
        <v>0</v>
      </c>
      <c r="G79" s="112">
        <v>24846748.460000001</v>
      </c>
      <c r="H79" s="112">
        <v>0</v>
      </c>
      <c r="I79" s="112">
        <v>24846748.460000001</v>
      </c>
      <c r="J79" s="112">
        <v>0</v>
      </c>
      <c r="K79" s="112">
        <v>24846748.460000001</v>
      </c>
    </row>
    <row r="80" spans="1:11" x14ac:dyDescent="0.2">
      <c r="A80" s="111" t="s">
        <v>1001</v>
      </c>
      <c r="B80" s="111" t="s">
        <v>651</v>
      </c>
      <c r="C80" s="112">
        <v>188198127.62</v>
      </c>
      <c r="D80" s="112">
        <v>0</v>
      </c>
      <c r="E80" s="112">
        <v>0</v>
      </c>
      <c r="F80" s="112">
        <v>184938409.47</v>
      </c>
      <c r="G80" s="112">
        <v>188198127.62</v>
      </c>
      <c r="H80" s="112">
        <v>184938409.47</v>
      </c>
      <c r="I80" s="112">
        <v>3259718.15</v>
      </c>
      <c r="J80" s="112">
        <v>0</v>
      </c>
      <c r="K80" s="112">
        <v>3259718.15</v>
      </c>
    </row>
    <row r="81" spans="1:11" x14ac:dyDescent="0.2">
      <c r="A81" s="111" t="s">
        <v>1002</v>
      </c>
      <c r="B81" s="111" t="s">
        <v>649</v>
      </c>
      <c r="C81" s="112">
        <v>361226627.44999999</v>
      </c>
      <c r="D81" s="112">
        <v>0</v>
      </c>
      <c r="E81" s="112">
        <v>0</v>
      </c>
      <c r="F81" s="112">
        <v>26257794.420000002</v>
      </c>
      <c r="G81" s="112">
        <v>361226627.44999999</v>
      </c>
      <c r="H81" s="112">
        <v>26257794.420000002</v>
      </c>
      <c r="I81" s="112">
        <v>334968833.02999997</v>
      </c>
      <c r="J81" s="112">
        <v>0</v>
      </c>
      <c r="K81" s="112">
        <v>334968833.02999997</v>
      </c>
    </row>
    <row r="82" spans="1:11" x14ac:dyDescent="0.2">
      <c r="A82" s="111" t="s">
        <v>1003</v>
      </c>
      <c r="B82" s="111" t="s">
        <v>647</v>
      </c>
      <c r="C82" s="112">
        <v>53957029.990000002</v>
      </c>
      <c r="D82" s="112">
        <v>0</v>
      </c>
      <c r="E82" s="112">
        <v>0</v>
      </c>
      <c r="F82" s="112">
        <v>7477964.46</v>
      </c>
      <c r="G82" s="112">
        <v>53957029.990000002</v>
      </c>
      <c r="H82" s="112">
        <v>7477964.46</v>
      </c>
      <c r="I82" s="112">
        <v>46479065.530000001</v>
      </c>
      <c r="J82" s="112">
        <v>0</v>
      </c>
      <c r="K82" s="112">
        <v>46479065.530000001</v>
      </c>
    </row>
    <row r="83" spans="1:11" x14ac:dyDescent="0.2">
      <c r="A83" s="111" t="s">
        <v>1004</v>
      </c>
      <c r="B83" s="111" t="s">
        <v>1005</v>
      </c>
      <c r="C83" s="112">
        <v>104979254.51000001</v>
      </c>
      <c r="D83" s="112">
        <v>0</v>
      </c>
      <c r="E83" s="112">
        <v>0</v>
      </c>
      <c r="F83" s="112">
        <v>19500000</v>
      </c>
      <c r="G83" s="112">
        <v>104979254.51000001</v>
      </c>
      <c r="H83" s="112">
        <v>19500000</v>
      </c>
      <c r="I83" s="112">
        <v>85479254.510000005</v>
      </c>
      <c r="J83" s="112">
        <v>0</v>
      </c>
      <c r="K83" s="112">
        <v>85479254.510000005</v>
      </c>
    </row>
    <row r="84" spans="1:11" x14ac:dyDescent="0.2">
      <c r="A84" s="111" t="s">
        <v>1006</v>
      </c>
      <c r="B84" s="111" t="s">
        <v>1007</v>
      </c>
      <c r="C84" s="112">
        <v>7540.05</v>
      </c>
      <c r="D84" s="112">
        <v>0</v>
      </c>
      <c r="E84" s="112">
        <v>0</v>
      </c>
      <c r="F84" s="112">
        <v>0</v>
      </c>
      <c r="G84" s="112">
        <v>7540.05</v>
      </c>
      <c r="H84" s="112">
        <v>0</v>
      </c>
      <c r="I84" s="112">
        <v>7540.05</v>
      </c>
      <c r="J84" s="112">
        <v>0</v>
      </c>
      <c r="K84" s="112">
        <v>7540.05</v>
      </c>
    </row>
    <row r="85" spans="1:11" x14ac:dyDescent="0.2">
      <c r="A85" s="111" t="s">
        <v>1008</v>
      </c>
      <c r="B85" s="111" t="s">
        <v>1009</v>
      </c>
      <c r="C85" s="112">
        <v>163123.13</v>
      </c>
      <c r="D85" s="112">
        <v>0</v>
      </c>
      <c r="E85" s="112">
        <v>456218.09</v>
      </c>
      <c r="F85" s="112">
        <v>568191.22</v>
      </c>
      <c r="G85" s="112">
        <v>619341.22</v>
      </c>
      <c r="H85" s="112">
        <v>568191.22</v>
      </c>
      <c r="I85" s="112">
        <v>51150</v>
      </c>
      <c r="J85" s="112">
        <v>0</v>
      </c>
      <c r="K85" s="112">
        <v>51150</v>
      </c>
    </row>
    <row r="86" spans="1:11" x14ac:dyDescent="0.2">
      <c r="A86" s="111" t="s">
        <v>1010</v>
      </c>
      <c r="B86" s="111" t="s">
        <v>1011</v>
      </c>
      <c r="C86" s="112">
        <v>129549446.31</v>
      </c>
      <c r="D86" s="112">
        <v>0</v>
      </c>
      <c r="E86" s="112">
        <v>393239515.85000002</v>
      </c>
      <c r="F86" s="112">
        <v>430785639.29000002</v>
      </c>
      <c r="G86" s="112">
        <v>522788962.16000003</v>
      </c>
      <c r="H86" s="112">
        <v>430785639.29000002</v>
      </c>
      <c r="I86" s="112">
        <v>92003322.870000005</v>
      </c>
      <c r="J86" s="112">
        <v>0</v>
      </c>
      <c r="K86" s="112">
        <v>92003322.870000005</v>
      </c>
    </row>
    <row r="87" spans="1:11" x14ac:dyDescent="0.2">
      <c r="A87" s="111" t="s">
        <v>1012</v>
      </c>
      <c r="B87" s="111" t="s">
        <v>1013</v>
      </c>
      <c r="C87" s="112">
        <v>0</v>
      </c>
      <c r="D87" s="112">
        <v>0</v>
      </c>
      <c r="E87" s="112">
        <v>268028867.21000001</v>
      </c>
      <c r="F87" s="112">
        <v>228065739.09999999</v>
      </c>
      <c r="G87" s="112">
        <v>268028867.21000001</v>
      </c>
      <c r="H87" s="112">
        <v>228065739.09999999</v>
      </c>
      <c r="I87" s="112">
        <v>39963128.109999999</v>
      </c>
      <c r="J87" s="112">
        <v>0</v>
      </c>
      <c r="K87" s="112">
        <v>39963128.109999999</v>
      </c>
    </row>
    <row r="88" spans="1:11" x14ac:dyDescent="0.2">
      <c r="A88" s="111" t="s">
        <v>1014</v>
      </c>
      <c r="B88" s="111" t="s">
        <v>1015</v>
      </c>
      <c r="C88" s="112">
        <v>6358904.1100000003</v>
      </c>
      <c r="D88" s="112">
        <v>0</v>
      </c>
      <c r="E88" s="112">
        <v>0</v>
      </c>
      <c r="F88" s="112">
        <v>0</v>
      </c>
      <c r="G88" s="112">
        <v>6358904.1100000003</v>
      </c>
      <c r="H88" s="112">
        <v>0</v>
      </c>
      <c r="I88" s="112">
        <v>6358904.1100000003</v>
      </c>
      <c r="J88" s="112">
        <v>0</v>
      </c>
      <c r="K88" s="112">
        <v>6358904.1100000003</v>
      </c>
    </row>
    <row r="89" spans="1:11" x14ac:dyDescent="0.2">
      <c r="A89" s="111" t="s">
        <v>1016</v>
      </c>
      <c r="B89" s="111" t="s">
        <v>1017</v>
      </c>
      <c r="C89" s="112">
        <v>8500</v>
      </c>
      <c r="D89" s="112">
        <v>0</v>
      </c>
      <c r="E89" s="112">
        <v>0</v>
      </c>
      <c r="F89" s="112">
        <v>0</v>
      </c>
      <c r="G89" s="112">
        <v>8500</v>
      </c>
      <c r="H89" s="112">
        <v>0</v>
      </c>
      <c r="I89" s="112">
        <v>8500</v>
      </c>
      <c r="J89" s="112">
        <v>0</v>
      </c>
      <c r="K89" s="112">
        <v>8500</v>
      </c>
    </row>
    <row r="90" spans="1:11" x14ac:dyDescent="0.2">
      <c r="A90" s="111" t="s">
        <v>1018</v>
      </c>
      <c r="B90" s="111" t="s">
        <v>1019</v>
      </c>
      <c r="C90" s="112">
        <v>16250</v>
      </c>
      <c r="D90" s="112">
        <v>0</v>
      </c>
      <c r="E90" s="112">
        <v>0</v>
      </c>
      <c r="F90" s="112">
        <v>0</v>
      </c>
      <c r="G90" s="112">
        <v>16250</v>
      </c>
      <c r="H90" s="112">
        <v>0</v>
      </c>
      <c r="I90" s="112">
        <v>16250</v>
      </c>
      <c r="J90" s="112">
        <v>0</v>
      </c>
      <c r="K90" s="112">
        <v>16250</v>
      </c>
    </row>
    <row r="91" spans="1:11" x14ac:dyDescent="0.2">
      <c r="A91" s="111" t="s">
        <v>1020</v>
      </c>
      <c r="B91" s="111" t="s">
        <v>1021</v>
      </c>
      <c r="C91" s="112">
        <v>314732.59999999998</v>
      </c>
      <c r="D91" s="112">
        <v>0</v>
      </c>
      <c r="E91" s="112">
        <v>0</v>
      </c>
      <c r="F91" s="112">
        <v>0</v>
      </c>
      <c r="G91" s="112">
        <v>314732.59999999998</v>
      </c>
      <c r="H91" s="112">
        <v>0</v>
      </c>
      <c r="I91" s="112">
        <v>314732.59999999998</v>
      </c>
      <c r="J91" s="112">
        <v>0</v>
      </c>
      <c r="K91" s="112">
        <v>314732.59999999998</v>
      </c>
    </row>
    <row r="92" spans="1:11" x14ac:dyDescent="0.2">
      <c r="A92" s="111" t="s">
        <v>1022</v>
      </c>
      <c r="B92" s="111" t="s">
        <v>1023</v>
      </c>
      <c r="C92" s="112">
        <v>0</v>
      </c>
      <c r="D92" s="112">
        <v>381187085.23000002</v>
      </c>
      <c r="E92" s="112">
        <v>0</v>
      </c>
      <c r="F92" s="112">
        <v>0</v>
      </c>
      <c r="G92" s="112">
        <v>0</v>
      </c>
      <c r="H92" s="112">
        <v>381187085.23000002</v>
      </c>
      <c r="I92" s="112">
        <v>0</v>
      </c>
      <c r="J92" s="112">
        <v>381187085.23000002</v>
      </c>
      <c r="K92" s="112">
        <v>-381187085.23000002</v>
      </c>
    </row>
    <row r="93" spans="1:11" x14ac:dyDescent="0.2">
      <c r="A93" s="111" t="s">
        <v>1024</v>
      </c>
      <c r="B93" s="111" t="s">
        <v>1025</v>
      </c>
      <c r="C93" s="112">
        <v>0</v>
      </c>
      <c r="D93" s="112">
        <v>179751672.34</v>
      </c>
      <c r="E93" s="112">
        <v>0</v>
      </c>
      <c r="F93" s="112">
        <v>0</v>
      </c>
      <c r="G93" s="112">
        <v>0</v>
      </c>
      <c r="H93" s="112">
        <v>179751672.34</v>
      </c>
      <c r="I93" s="112">
        <v>0</v>
      </c>
      <c r="J93" s="112">
        <v>179751672.34</v>
      </c>
      <c r="K93" s="112">
        <v>-179751672.34</v>
      </c>
    </row>
    <row r="94" spans="1:11" x14ac:dyDescent="0.2">
      <c r="A94" s="111" t="s">
        <v>1026</v>
      </c>
      <c r="B94" s="111" t="s">
        <v>1027</v>
      </c>
      <c r="C94" s="112">
        <v>0</v>
      </c>
      <c r="D94" s="112">
        <v>8386925.8700000001</v>
      </c>
      <c r="E94" s="112">
        <v>0</v>
      </c>
      <c r="F94" s="112">
        <v>0</v>
      </c>
      <c r="G94" s="112">
        <v>0</v>
      </c>
      <c r="H94" s="112">
        <v>8386925.8700000001</v>
      </c>
      <c r="I94" s="112">
        <v>0</v>
      </c>
      <c r="J94" s="112">
        <v>8386925.8700000001</v>
      </c>
      <c r="K94" s="112">
        <v>-8386925.8700000001</v>
      </c>
    </row>
    <row r="95" spans="1:11" ht="14.25" x14ac:dyDescent="0.2">
      <c r="A95" s="561" t="s">
        <v>1177</v>
      </c>
      <c r="B95" s="561"/>
      <c r="C95" s="113">
        <v>7993006952.5100002</v>
      </c>
      <c r="D95" s="113">
        <v>569328335.32000005</v>
      </c>
      <c r="E95" s="113">
        <v>7531678397.3500004</v>
      </c>
      <c r="F95" s="113">
        <v>7031260816.4200001</v>
      </c>
      <c r="G95" s="113">
        <v>15524685349.860001</v>
      </c>
      <c r="H95" s="113">
        <v>7600589151.7399998</v>
      </c>
      <c r="I95" s="113">
        <v>8493429221.0799999</v>
      </c>
      <c r="J95" s="113">
        <v>569333022.96000004</v>
      </c>
      <c r="K95" s="113">
        <v>7924096198.1199999</v>
      </c>
    </row>
    <row r="96" spans="1:11" x14ac:dyDescent="0.2">
      <c r="A96" s="557"/>
      <c r="B96" s="557"/>
      <c r="C96" s="557"/>
      <c r="D96" s="557"/>
      <c r="E96" s="557"/>
      <c r="F96" s="557"/>
      <c r="G96" s="557"/>
      <c r="H96" s="557"/>
      <c r="I96" s="557"/>
      <c r="J96" s="557"/>
      <c r="K96" s="557"/>
    </row>
    <row r="97" spans="1:11" x14ac:dyDescent="0.2">
      <c r="A97" s="559" t="s">
        <v>771</v>
      </c>
      <c r="B97" s="559"/>
      <c r="C97" s="559"/>
      <c r="D97" s="559"/>
      <c r="E97" s="559"/>
      <c r="F97" s="559"/>
      <c r="G97" s="559"/>
      <c r="H97" s="559"/>
      <c r="I97" s="559"/>
      <c r="J97" s="559"/>
      <c r="K97" s="559"/>
    </row>
    <row r="98" spans="1:11" ht="12.75" customHeight="1" x14ac:dyDescent="0.2">
      <c r="A98" s="135" t="s">
        <v>772</v>
      </c>
      <c r="B98" s="135" t="s">
        <v>773</v>
      </c>
      <c r="C98" s="560" t="s">
        <v>774</v>
      </c>
      <c r="D98" s="560"/>
      <c r="E98" s="560" t="s">
        <v>775</v>
      </c>
      <c r="F98" s="560"/>
      <c r="G98" s="560" t="s">
        <v>776</v>
      </c>
      <c r="H98" s="560"/>
      <c r="I98" s="560" t="s">
        <v>777</v>
      </c>
      <c r="J98" s="560"/>
      <c r="K98" s="135" t="s">
        <v>778</v>
      </c>
    </row>
    <row r="99" spans="1:11" x14ac:dyDescent="0.2">
      <c r="A99" s="111" t="s">
        <v>1029</v>
      </c>
      <c r="B99" s="111" t="s">
        <v>1030</v>
      </c>
      <c r="C99" s="112">
        <v>0</v>
      </c>
      <c r="D99" s="112">
        <v>150017.1</v>
      </c>
      <c r="E99" s="112">
        <v>1604469.77</v>
      </c>
      <c r="F99" s="112">
        <v>1632687.26</v>
      </c>
      <c r="G99" s="112">
        <v>1604469.77</v>
      </c>
      <c r="H99" s="112">
        <v>1782704.36</v>
      </c>
      <c r="I99" s="112">
        <v>0</v>
      </c>
      <c r="J99" s="112">
        <v>178234.59</v>
      </c>
      <c r="K99" s="112">
        <v>-178234.59</v>
      </c>
    </row>
    <row r="100" spans="1:11" x14ac:dyDescent="0.2">
      <c r="A100" s="111" t="s">
        <v>1031</v>
      </c>
      <c r="B100" s="111" t="s">
        <v>1032</v>
      </c>
      <c r="C100" s="112">
        <v>0</v>
      </c>
      <c r="D100" s="112">
        <v>20840.57</v>
      </c>
      <c r="E100" s="112">
        <v>20840.57</v>
      </c>
      <c r="F100" s="112">
        <v>0</v>
      </c>
      <c r="G100" s="112">
        <v>20840.57</v>
      </c>
      <c r="H100" s="112">
        <v>20840.57</v>
      </c>
      <c r="I100" s="112">
        <v>0</v>
      </c>
      <c r="J100" s="112">
        <v>0</v>
      </c>
      <c r="K100" s="112">
        <v>0</v>
      </c>
    </row>
    <row r="101" spans="1:11" x14ac:dyDescent="0.2">
      <c r="A101" s="111" t="s">
        <v>1033</v>
      </c>
      <c r="B101" s="111" t="s">
        <v>809</v>
      </c>
      <c r="C101" s="112">
        <v>0</v>
      </c>
      <c r="D101" s="112">
        <v>32553.119999999999</v>
      </c>
      <c r="E101" s="112">
        <v>429364.8</v>
      </c>
      <c r="F101" s="112">
        <v>440939.97</v>
      </c>
      <c r="G101" s="112">
        <v>429364.8</v>
      </c>
      <c r="H101" s="112">
        <v>473493.09</v>
      </c>
      <c r="I101" s="112">
        <v>0</v>
      </c>
      <c r="J101" s="112">
        <v>44128.29</v>
      </c>
      <c r="K101" s="112">
        <v>-44128.29</v>
      </c>
    </row>
    <row r="102" spans="1:11" x14ac:dyDescent="0.2">
      <c r="A102" s="111" t="s">
        <v>1034</v>
      </c>
      <c r="B102" s="111" t="s">
        <v>1035</v>
      </c>
      <c r="C102" s="112">
        <v>0</v>
      </c>
      <c r="D102" s="112">
        <v>42114.05</v>
      </c>
      <c r="E102" s="112">
        <v>376965.86</v>
      </c>
      <c r="F102" s="112">
        <v>378160.05</v>
      </c>
      <c r="G102" s="112">
        <v>376965.86</v>
      </c>
      <c r="H102" s="112">
        <v>420274.1</v>
      </c>
      <c r="I102" s="112">
        <v>0</v>
      </c>
      <c r="J102" s="112">
        <v>43308.24</v>
      </c>
      <c r="K102" s="112">
        <v>-43308.24</v>
      </c>
    </row>
    <row r="103" spans="1:11" x14ac:dyDescent="0.2">
      <c r="A103" s="111" t="s">
        <v>1036</v>
      </c>
      <c r="B103" s="111" t="s">
        <v>1037</v>
      </c>
      <c r="C103" s="112">
        <v>0</v>
      </c>
      <c r="D103" s="112">
        <v>11578.57</v>
      </c>
      <c r="E103" s="112">
        <v>104577.43</v>
      </c>
      <c r="F103" s="112">
        <v>107434.94</v>
      </c>
      <c r="G103" s="112">
        <v>104577.43</v>
      </c>
      <c r="H103" s="112">
        <v>119013.51</v>
      </c>
      <c r="I103" s="112">
        <v>0</v>
      </c>
      <c r="J103" s="112">
        <v>14436.08</v>
      </c>
      <c r="K103" s="112">
        <v>-14436.08</v>
      </c>
    </row>
    <row r="104" spans="1:11" x14ac:dyDescent="0.2">
      <c r="A104" s="111" t="s">
        <v>1038</v>
      </c>
      <c r="B104" s="111" t="s">
        <v>1039</v>
      </c>
      <c r="C104" s="112">
        <v>0</v>
      </c>
      <c r="D104" s="112">
        <v>701.16</v>
      </c>
      <c r="E104" s="112">
        <v>6188.59</v>
      </c>
      <c r="F104" s="112">
        <v>6405.05</v>
      </c>
      <c r="G104" s="112">
        <v>6188.59</v>
      </c>
      <c r="H104" s="112">
        <v>7106.21</v>
      </c>
      <c r="I104" s="112">
        <v>0</v>
      </c>
      <c r="J104" s="112">
        <v>917.62</v>
      </c>
      <c r="K104" s="112">
        <v>-917.62</v>
      </c>
    </row>
    <row r="105" spans="1:11" x14ac:dyDescent="0.2">
      <c r="A105" s="111" t="s">
        <v>1040</v>
      </c>
      <c r="B105" s="111" t="s">
        <v>1041</v>
      </c>
      <c r="C105" s="112">
        <v>0</v>
      </c>
      <c r="D105" s="112">
        <v>39606.78</v>
      </c>
      <c r="E105" s="112">
        <v>391577.55</v>
      </c>
      <c r="F105" s="112">
        <v>395271.43</v>
      </c>
      <c r="G105" s="112">
        <v>391577.55</v>
      </c>
      <c r="H105" s="112">
        <v>434878.21</v>
      </c>
      <c r="I105" s="112">
        <v>0</v>
      </c>
      <c r="J105" s="112">
        <v>43300.66</v>
      </c>
      <c r="K105" s="112">
        <v>-43300.66</v>
      </c>
    </row>
    <row r="106" spans="1:11" x14ac:dyDescent="0.2">
      <c r="A106" s="111" t="s">
        <v>1042</v>
      </c>
      <c r="B106" s="111" t="s">
        <v>1043</v>
      </c>
      <c r="C106" s="112">
        <v>0</v>
      </c>
      <c r="D106" s="112">
        <v>5014.6400000000003</v>
      </c>
      <c r="E106" s="112">
        <v>5014.6400000000003</v>
      </c>
      <c r="F106" s="112">
        <v>0</v>
      </c>
      <c r="G106" s="112">
        <v>5014.6400000000003</v>
      </c>
      <c r="H106" s="112">
        <v>5014.6400000000003</v>
      </c>
      <c r="I106" s="112">
        <v>0</v>
      </c>
      <c r="J106" s="112">
        <v>0</v>
      </c>
      <c r="K106" s="112">
        <v>0</v>
      </c>
    </row>
    <row r="107" spans="1:11" x14ac:dyDescent="0.2">
      <c r="A107" s="111" t="s">
        <v>1044</v>
      </c>
      <c r="B107" s="111" t="s">
        <v>369</v>
      </c>
      <c r="C107" s="112">
        <v>0</v>
      </c>
      <c r="D107" s="112">
        <v>1474.88</v>
      </c>
      <c r="E107" s="112">
        <v>1506.64</v>
      </c>
      <c r="F107" s="112">
        <v>31.76</v>
      </c>
      <c r="G107" s="112">
        <v>1506.64</v>
      </c>
      <c r="H107" s="112">
        <v>1506.64</v>
      </c>
      <c r="I107" s="112">
        <v>0</v>
      </c>
      <c r="J107" s="112">
        <v>0</v>
      </c>
      <c r="K107" s="112">
        <v>0</v>
      </c>
    </row>
    <row r="108" spans="1:11" x14ac:dyDescent="0.2">
      <c r="A108" s="111" t="s">
        <v>1045</v>
      </c>
      <c r="B108" s="111" t="s">
        <v>1046</v>
      </c>
      <c r="C108" s="112">
        <v>0</v>
      </c>
      <c r="D108" s="112">
        <v>915.54</v>
      </c>
      <c r="E108" s="112">
        <v>6945.95</v>
      </c>
      <c r="F108" s="112">
        <v>6030.41</v>
      </c>
      <c r="G108" s="112">
        <v>6945.95</v>
      </c>
      <c r="H108" s="112">
        <v>6945.95</v>
      </c>
      <c r="I108" s="112">
        <v>0</v>
      </c>
      <c r="J108" s="112">
        <v>0</v>
      </c>
      <c r="K108" s="112">
        <v>0</v>
      </c>
    </row>
    <row r="109" spans="1:11" x14ac:dyDescent="0.2">
      <c r="A109" s="111" t="s">
        <v>1047</v>
      </c>
      <c r="B109" s="111" t="s">
        <v>1048</v>
      </c>
      <c r="C109" s="112">
        <v>0</v>
      </c>
      <c r="D109" s="112">
        <v>14381.44</v>
      </c>
      <c r="E109" s="112">
        <v>70801.69</v>
      </c>
      <c r="F109" s="112">
        <v>66323.360000000001</v>
      </c>
      <c r="G109" s="112">
        <v>70801.69</v>
      </c>
      <c r="H109" s="112">
        <v>80704.800000000003</v>
      </c>
      <c r="I109" s="112">
        <v>0</v>
      </c>
      <c r="J109" s="112">
        <v>9903.11</v>
      </c>
      <c r="K109" s="112">
        <v>-9903.11</v>
      </c>
    </row>
    <row r="110" spans="1:11" x14ac:dyDescent="0.2">
      <c r="A110" s="111" t="s">
        <v>1049</v>
      </c>
      <c r="B110" s="111" t="s">
        <v>1050</v>
      </c>
      <c r="C110" s="112">
        <v>0</v>
      </c>
      <c r="D110" s="112">
        <v>5892</v>
      </c>
      <c r="E110" s="112">
        <v>38964</v>
      </c>
      <c r="F110" s="112">
        <v>38204</v>
      </c>
      <c r="G110" s="112">
        <v>38964</v>
      </c>
      <c r="H110" s="112">
        <v>44096</v>
      </c>
      <c r="I110" s="112">
        <v>0</v>
      </c>
      <c r="J110" s="112">
        <v>5132</v>
      </c>
      <c r="K110" s="112">
        <v>-5132</v>
      </c>
    </row>
    <row r="111" spans="1:11" x14ac:dyDescent="0.2">
      <c r="A111" s="111" t="s">
        <v>1051</v>
      </c>
      <c r="B111" s="111" t="s">
        <v>1052</v>
      </c>
      <c r="C111" s="112">
        <v>0</v>
      </c>
      <c r="D111" s="112">
        <v>0</v>
      </c>
      <c r="E111" s="112">
        <v>11250</v>
      </c>
      <c r="F111" s="112">
        <v>11250</v>
      </c>
      <c r="G111" s="112">
        <v>11250</v>
      </c>
      <c r="H111" s="112">
        <v>11250</v>
      </c>
      <c r="I111" s="112">
        <v>0</v>
      </c>
      <c r="J111" s="112">
        <v>0</v>
      </c>
      <c r="K111" s="112">
        <v>0</v>
      </c>
    </row>
    <row r="112" spans="1:11" x14ac:dyDescent="0.2">
      <c r="A112" s="111" t="s">
        <v>1053</v>
      </c>
      <c r="B112" s="111" t="s">
        <v>1054</v>
      </c>
      <c r="C112" s="112">
        <v>0</v>
      </c>
      <c r="D112" s="112">
        <v>0</v>
      </c>
      <c r="E112" s="112">
        <v>1309.93</v>
      </c>
      <c r="F112" s="112">
        <v>1307.9000000000001</v>
      </c>
      <c r="G112" s="112">
        <v>1309.93</v>
      </c>
      <c r="H112" s="112">
        <v>1307.9000000000001</v>
      </c>
      <c r="I112" s="112">
        <v>2.0299999999999998</v>
      </c>
      <c r="J112" s="112">
        <v>0</v>
      </c>
      <c r="K112" s="112">
        <v>2.0299999999999998</v>
      </c>
    </row>
    <row r="113" spans="1:11" x14ac:dyDescent="0.2">
      <c r="A113" s="111" t="s">
        <v>1055</v>
      </c>
      <c r="B113" s="111" t="s">
        <v>1056</v>
      </c>
      <c r="C113" s="112">
        <v>0</v>
      </c>
      <c r="D113" s="112">
        <v>0</v>
      </c>
      <c r="E113" s="112">
        <v>436.65</v>
      </c>
      <c r="F113" s="112">
        <v>435.97</v>
      </c>
      <c r="G113" s="112">
        <v>436.65</v>
      </c>
      <c r="H113" s="112">
        <v>435.97</v>
      </c>
      <c r="I113" s="112">
        <v>0.68</v>
      </c>
      <c r="J113" s="112">
        <v>0</v>
      </c>
      <c r="K113" s="112">
        <v>0.68</v>
      </c>
    </row>
    <row r="114" spans="1:11" x14ac:dyDescent="0.2">
      <c r="A114" s="111" t="s">
        <v>1057</v>
      </c>
      <c r="B114" s="111" t="s">
        <v>1058</v>
      </c>
      <c r="C114" s="112">
        <v>0</v>
      </c>
      <c r="D114" s="112">
        <v>0</v>
      </c>
      <c r="E114" s="112">
        <v>4451.6499999999996</v>
      </c>
      <c r="F114" s="112">
        <v>4444.75</v>
      </c>
      <c r="G114" s="112">
        <v>4451.6499999999996</v>
      </c>
      <c r="H114" s="112">
        <v>4444.75</v>
      </c>
      <c r="I114" s="112">
        <v>6.9</v>
      </c>
      <c r="J114" s="112">
        <v>0</v>
      </c>
      <c r="K114" s="112">
        <v>6.9</v>
      </c>
    </row>
    <row r="115" spans="1:11" x14ac:dyDescent="0.2">
      <c r="A115" s="111" t="s">
        <v>1059</v>
      </c>
      <c r="B115" s="111" t="s">
        <v>1060</v>
      </c>
      <c r="C115" s="112">
        <v>0</v>
      </c>
      <c r="D115" s="112">
        <v>0</v>
      </c>
      <c r="E115" s="112">
        <v>1309.93</v>
      </c>
      <c r="F115" s="112">
        <v>1307.9000000000001</v>
      </c>
      <c r="G115" s="112">
        <v>1309.93</v>
      </c>
      <c r="H115" s="112">
        <v>1307.9000000000001</v>
      </c>
      <c r="I115" s="112">
        <v>2.0299999999999998</v>
      </c>
      <c r="J115" s="112">
        <v>0</v>
      </c>
      <c r="K115" s="112">
        <v>2.0299999999999998</v>
      </c>
    </row>
    <row r="116" spans="1:11" x14ac:dyDescent="0.2">
      <c r="A116" s="111" t="s">
        <v>1061</v>
      </c>
      <c r="B116" s="111" t="s">
        <v>1062</v>
      </c>
      <c r="C116" s="112">
        <v>0</v>
      </c>
      <c r="D116" s="112">
        <v>261297.72</v>
      </c>
      <c r="E116" s="112">
        <v>1202894.48</v>
      </c>
      <c r="F116" s="112">
        <v>1113665.6100000001</v>
      </c>
      <c r="G116" s="112">
        <v>1202894.48</v>
      </c>
      <c r="H116" s="112">
        <v>1374963.33</v>
      </c>
      <c r="I116" s="112">
        <v>0</v>
      </c>
      <c r="J116" s="112">
        <v>172068.85</v>
      </c>
      <c r="K116" s="112">
        <v>-172068.85</v>
      </c>
    </row>
    <row r="117" spans="1:11" x14ac:dyDescent="0.2">
      <c r="A117" s="111" t="s">
        <v>1063</v>
      </c>
      <c r="B117" s="111" t="s">
        <v>1064</v>
      </c>
      <c r="C117" s="112">
        <v>0</v>
      </c>
      <c r="D117" s="112">
        <v>0</v>
      </c>
      <c r="E117" s="112">
        <v>6536.75</v>
      </c>
      <c r="F117" s="112">
        <v>124258.65</v>
      </c>
      <c r="G117" s="112">
        <v>6536.75</v>
      </c>
      <c r="H117" s="112">
        <v>124258.65</v>
      </c>
      <c r="I117" s="112">
        <v>0</v>
      </c>
      <c r="J117" s="112">
        <v>117721.9</v>
      </c>
      <c r="K117" s="112">
        <v>-117721.9</v>
      </c>
    </row>
    <row r="118" spans="1:11" x14ac:dyDescent="0.2">
      <c r="A118" s="111" t="s">
        <v>1065</v>
      </c>
      <c r="B118" s="111" t="s">
        <v>1066</v>
      </c>
      <c r="C118" s="112">
        <v>0</v>
      </c>
      <c r="D118" s="112">
        <v>78819.44</v>
      </c>
      <c r="E118" s="112">
        <v>0</v>
      </c>
      <c r="F118" s="112">
        <v>0</v>
      </c>
      <c r="G118" s="112">
        <v>0</v>
      </c>
      <c r="H118" s="112">
        <v>78819.44</v>
      </c>
      <c r="I118" s="112">
        <v>0</v>
      </c>
      <c r="J118" s="112">
        <v>78819.44</v>
      </c>
      <c r="K118" s="112">
        <v>-78819.44</v>
      </c>
    </row>
    <row r="119" spans="1:11" x14ac:dyDescent="0.2">
      <c r="A119" s="111" t="s">
        <v>1067</v>
      </c>
      <c r="B119" s="111" t="s">
        <v>1068</v>
      </c>
      <c r="C119" s="112">
        <v>0</v>
      </c>
      <c r="D119" s="112">
        <v>418021.2</v>
      </c>
      <c r="E119" s="112">
        <v>0</v>
      </c>
      <c r="F119" s="112">
        <v>0</v>
      </c>
      <c r="G119" s="112">
        <v>0</v>
      </c>
      <c r="H119" s="112">
        <v>418021.2</v>
      </c>
      <c r="I119" s="112">
        <v>0</v>
      </c>
      <c r="J119" s="112">
        <v>418021.2</v>
      </c>
      <c r="K119" s="112">
        <v>-418021.2</v>
      </c>
    </row>
    <row r="120" spans="1:11" x14ac:dyDescent="0.2">
      <c r="A120" s="111" t="s">
        <v>1069</v>
      </c>
      <c r="B120" s="111" t="s">
        <v>1070</v>
      </c>
      <c r="C120" s="112">
        <v>0</v>
      </c>
      <c r="D120" s="112">
        <v>2230981.85</v>
      </c>
      <c r="E120" s="112">
        <v>808186.12</v>
      </c>
      <c r="F120" s="112">
        <v>0</v>
      </c>
      <c r="G120" s="112">
        <v>808186.12</v>
      </c>
      <c r="H120" s="112">
        <v>2230981.85</v>
      </c>
      <c r="I120" s="112">
        <v>0</v>
      </c>
      <c r="J120" s="112">
        <v>1422795.73</v>
      </c>
      <c r="K120" s="112">
        <v>-1422795.73</v>
      </c>
    </row>
    <row r="121" spans="1:11" x14ac:dyDescent="0.2">
      <c r="A121" s="111" t="s">
        <v>1071</v>
      </c>
      <c r="B121" s="111" t="s">
        <v>1072</v>
      </c>
      <c r="C121" s="112">
        <v>0</v>
      </c>
      <c r="D121" s="112">
        <v>196.54</v>
      </c>
      <c r="E121" s="112">
        <v>0</v>
      </c>
      <c r="F121" s="112">
        <v>0</v>
      </c>
      <c r="G121" s="112">
        <v>0</v>
      </c>
      <c r="H121" s="112">
        <v>196.54</v>
      </c>
      <c r="I121" s="112">
        <v>0</v>
      </c>
      <c r="J121" s="112">
        <v>196.54</v>
      </c>
      <c r="K121" s="112">
        <v>-196.54</v>
      </c>
    </row>
    <row r="122" spans="1:11" x14ac:dyDescent="0.2">
      <c r="A122" s="111" t="s">
        <v>1073</v>
      </c>
      <c r="B122" s="111" t="s">
        <v>1074</v>
      </c>
      <c r="C122" s="112">
        <v>0</v>
      </c>
      <c r="D122" s="112">
        <v>787423.5</v>
      </c>
      <c r="E122" s="112">
        <v>890641.36</v>
      </c>
      <c r="F122" s="112">
        <v>103801.5</v>
      </c>
      <c r="G122" s="112">
        <v>890641.36</v>
      </c>
      <c r="H122" s="112">
        <v>891225</v>
      </c>
      <c r="I122" s="112">
        <v>0</v>
      </c>
      <c r="J122" s="112">
        <v>583.64</v>
      </c>
      <c r="K122" s="112">
        <v>-583.64</v>
      </c>
    </row>
    <row r="123" spans="1:11" x14ac:dyDescent="0.2">
      <c r="A123" s="111" t="s">
        <v>1075</v>
      </c>
      <c r="B123" s="111" t="s">
        <v>1076</v>
      </c>
      <c r="C123" s="112">
        <v>0</v>
      </c>
      <c r="D123" s="112">
        <v>32624.63</v>
      </c>
      <c r="E123" s="112">
        <v>93178.25</v>
      </c>
      <c r="F123" s="112">
        <v>60553.62</v>
      </c>
      <c r="G123" s="112">
        <v>93178.25</v>
      </c>
      <c r="H123" s="112">
        <v>93178.25</v>
      </c>
      <c r="I123" s="112">
        <v>0</v>
      </c>
      <c r="J123" s="112">
        <v>0</v>
      </c>
      <c r="K123" s="112">
        <v>0</v>
      </c>
    </row>
    <row r="124" spans="1:11" x14ac:dyDescent="0.2">
      <c r="A124" s="111" t="s">
        <v>1077</v>
      </c>
      <c r="B124" s="111" t="s">
        <v>1078</v>
      </c>
      <c r="C124" s="112">
        <v>0</v>
      </c>
      <c r="D124" s="112">
        <v>3350.53</v>
      </c>
      <c r="E124" s="112">
        <v>228824.45</v>
      </c>
      <c r="F124" s="112">
        <v>1105136.57</v>
      </c>
      <c r="G124" s="112">
        <v>228824.45</v>
      </c>
      <c r="H124" s="112">
        <v>1108487.1000000001</v>
      </c>
      <c r="I124" s="112">
        <v>0</v>
      </c>
      <c r="J124" s="112">
        <v>879662.65</v>
      </c>
      <c r="K124" s="112">
        <v>-879662.65</v>
      </c>
    </row>
    <row r="125" spans="1:11" x14ac:dyDescent="0.2">
      <c r="A125" s="111" t="s">
        <v>1079</v>
      </c>
      <c r="B125" s="111" t="s">
        <v>1080</v>
      </c>
      <c r="C125" s="112">
        <v>0</v>
      </c>
      <c r="D125" s="112">
        <v>6388.66</v>
      </c>
      <c r="E125" s="112">
        <v>4000</v>
      </c>
      <c r="F125" s="112">
        <v>354688.12</v>
      </c>
      <c r="G125" s="112">
        <v>4000</v>
      </c>
      <c r="H125" s="112">
        <v>361076.78</v>
      </c>
      <c r="I125" s="112">
        <v>0</v>
      </c>
      <c r="J125" s="112">
        <v>357076.78</v>
      </c>
      <c r="K125" s="112">
        <v>-357076.78</v>
      </c>
    </row>
    <row r="126" spans="1:11" x14ac:dyDescent="0.2">
      <c r="A126" s="111" t="s">
        <v>1081</v>
      </c>
      <c r="B126" s="111" t="s">
        <v>1082</v>
      </c>
      <c r="C126" s="112">
        <v>0</v>
      </c>
      <c r="D126" s="112">
        <v>3096.77</v>
      </c>
      <c r="E126" s="112">
        <v>1301746.26</v>
      </c>
      <c r="F126" s="112">
        <v>830034.93</v>
      </c>
      <c r="G126" s="112">
        <v>1301746.26</v>
      </c>
      <c r="H126" s="112">
        <v>833131.7</v>
      </c>
      <c r="I126" s="112">
        <v>468614.56</v>
      </c>
      <c r="J126" s="112">
        <v>0</v>
      </c>
      <c r="K126" s="112">
        <v>468614.56</v>
      </c>
    </row>
    <row r="127" spans="1:11" x14ac:dyDescent="0.2">
      <c r="A127" s="111" t="s">
        <v>1083</v>
      </c>
      <c r="B127" s="111" t="s">
        <v>1084</v>
      </c>
      <c r="C127" s="112">
        <v>0</v>
      </c>
      <c r="D127" s="112">
        <v>2222.85</v>
      </c>
      <c r="E127" s="112">
        <v>2548.06</v>
      </c>
      <c r="F127" s="112">
        <v>28839.78</v>
      </c>
      <c r="G127" s="112">
        <v>2548.06</v>
      </c>
      <c r="H127" s="112">
        <v>31062.63</v>
      </c>
      <c r="I127" s="112">
        <v>0</v>
      </c>
      <c r="J127" s="112">
        <v>28514.57</v>
      </c>
      <c r="K127" s="112">
        <v>-28514.57</v>
      </c>
    </row>
    <row r="128" spans="1:11" x14ac:dyDescent="0.2">
      <c r="A128" s="111" t="s">
        <v>1085</v>
      </c>
      <c r="B128" s="111" t="s">
        <v>1086</v>
      </c>
      <c r="C128" s="112">
        <v>0</v>
      </c>
      <c r="D128" s="112">
        <v>687710.04</v>
      </c>
      <c r="E128" s="112">
        <v>0</v>
      </c>
      <c r="F128" s="112">
        <v>0</v>
      </c>
      <c r="G128" s="112">
        <v>0</v>
      </c>
      <c r="H128" s="112">
        <v>687710.04</v>
      </c>
      <c r="I128" s="112">
        <v>0</v>
      </c>
      <c r="J128" s="112">
        <v>687710.04</v>
      </c>
      <c r="K128" s="112">
        <v>-687710.04</v>
      </c>
    </row>
    <row r="129" spans="1:11" x14ac:dyDescent="0.2">
      <c r="A129" s="111" t="s">
        <v>1087</v>
      </c>
      <c r="B129" s="111" t="s">
        <v>1088</v>
      </c>
      <c r="C129" s="112">
        <v>0</v>
      </c>
      <c r="D129" s="112">
        <v>0</v>
      </c>
      <c r="E129" s="112">
        <v>2799.05</v>
      </c>
      <c r="F129" s="112">
        <v>0</v>
      </c>
      <c r="G129" s="112">
        <v>2799.05</v>
      </c>
      <c r="H129" s="112">
        <v>0</v>
      </c>
      <c r="I129" s="112">
        <v>2799.05</v>
      </c>
      <c r="J129" s="112">
        <v>0</v>
      </c>
      <c r="K129" s="112">
        <v>2799.05</v>
      </c>
    </row>
    <row r="130" spans="1:11" x14ac:dyDescent="0.2">
      <c r="A130" s="111" t="s">
        <v>1089</v>
      </c>
      <c r="B130" s="111" t="s">
        <v>1090</v>
      </c>
      <c r="C130" s="112">
        <v>0</v>
      </c>
      <c r="D130" s="112">
        <v>6276.61</v>
      </c>
      <c r="E130" s="112">
        <v>5389.5</v>
      </c>
      <c r="F130" s="112">
        <v>10464.719999999999</v>
      </c>
      <c r="G130" s="112">
        <v>5389.5</v>
      </c>
      <c r="H130" s="112">
        <v>16741.330000000002</v>
      </c>
      <c r="I130" s="112">
        <v>0</v>
      </c>
      <c r="J130" s="112">
        <v>11351.83</v>
      </c>
      <c r="K130" s="112">
        <v>-11351.83</v>
      </c>
    </row>
    <row r="131" spans="1:11" x14ac:dyDescent="0.2">
      <c r="A131" s="111" t="s">
        <v>1091</v>
      </c>
      <c r="B131" s="111" t="s">
        <v>1092</v>
      </c>
      <c r="C131" s="112">
        <v>0</v>
      </c>
      <c r="D131" s="112">
        <v>7703.44</v>
      </c>
      <c r="E131" s="112">
        <v>0</v>
      </c>
      <c r="F131" s="112">
        <v>48065.36</v>
      </c>
      <c r="G131" s="112">
        <v>0</v>
      </c>
      <c r="H131" s="112">
        <v>55768.800000000003</v>
      </c>
      <c r="I131" s="112">
        <v>0</v>
      </c>
      <c r="J131" s="112">
        <v>55768.800000000003</v>
      </c>
      <c r="K131" s="112">
        <v>-55768.800000000003</v>
      </c>
    </row>
    <row r="132" spans="1:11" x14ac:dyDescent="0.2">
      <c r="A132" s="111" t="s">
        <v>1093</v>
      </c>
      <c r="B132" s="111" t="s">
        <v>1094</v>
      </c>
      <c r="C132" s="112">
        <v>0</v>
      </c>
      <c r="D132" s="112">
        <v>9858.75</v>
      </c>
      <c r="E132" s="112">
        <v>14877.15</v>
      </c>
      <c r="F132" s="112">
        <v>203998.27</v>
      </c>
      <c r="G132" s="112">
        <v>14877.15</v>
      </c>
      <c r="H132" s="112">
        <v>213857.02</v>
      </c>
      <c r="I132" s="112">
        <v>0</v>
      </c>
      <c r="J132" s="112">
        <v>198979.87</v>
      </c>
      <c r="K132" s="112">
        <v>-198979.87</v>
      </c>
    </row>
    <row r="133" spans="1:11" x14ac:dyDescent="0.2">
      <c r="A133" s="111" t="s">
        <v>1095</v>
      </c>
      <c r="B133" s="111" t="s">
        <v>1096</v>
      </c>
      <c r="C133" s="112">
        <v>0</v>
      </c>
      <c r="D133" s="112">
        <v>0</v>
      </c>
      <c r="E133" s="112">
        <v>6727</v>
      </c>
      <c r="F133" s="112">
        <v>868768.65</v>
      </c>
      <c r="G133" s="112">
        <v>6727</v>
      </c>
      <c r="H133" s="112">
        <v>868768.65</v>
      </c>
      <c r="I133" s="112">
        <v>0</v>
      </c>
      <c r="J133" s="112">
        <v>862041.65</v>
      </c>
      <c r="K133" s="112">
        <v>-862041.65</v>
      </c>
    </row>
    <row r="134" spans="1:11" x14ac:dyDescent="0.2">
      <c r="A134" s="111" t="s">
        <v>1097</v>
      </c>
      <c r="B134" s="111" t="s">
        <v>1098</v>
      </c>
      <c r="C134" s="112">
        <v>0</v>
      </c>
      <c r="D134" s="112">
        <v>5000</v>
      </c>
      <c r="E134" s="112">
        <v>0</v>
      </c>
      <c r="F134" s="112">
        <v>0</v>
      </c>
      <c r="G134" s="112">
        <v>0</v>
      </c>
      <c r="H134" s="112">
        <v>5000</v>
      </c>
      <c r="I134" s="112">
        <v>0</v>
      </c>
      <c r="J134" s="112">
        <v>5000</v>
      </c>
      <c r="K134" s="112">
        <v>-5000</v>
      </c>
    </row>
    <row r="135" spans="1:11" x14ac:dyDescent="0.2">
      <c r="A135" s="111" t="s">
        <v>1099</v>
      </c>
      <c r="B135" s="111" t="s">
        <v>1100</v>
      </c>
      <c r="C135" s="112">
        <v>0</v>
      </c>
      <c r="D135" s="112">
        <v>15394845.869999999</v>
      </c>
      <c r="E135" s="112">
        <v>0</v>
      </c>
      <c r="F135" s="112">
        <v>-539989.93999999994</v>
      </c>
      <c r="G135" s="112">
        <v>0</v>
      </c>
      <c r="H135" s="112">
        <v>14854855.93</v>
      </c>
      <c r="I135" s="112">
        <v>0</v>
      </c>
      <c r="J135" s="112">
        <v>14854855.93</v>
      </c>
      <c r="K135" s="112">
        <v>-14854855.93</v>
      </c>
    </row>
    <row r="136" spans="1:11" ht="14.25" x14ac:dyDescent="0.2">
      <c r="A136" s="561" t="s">
        <v>1178</v>
      </c>
      <c r="B136" s="561"/>
      <c r="C136" s="113">
        <v>0</v>
      </c>
      <c r="D136" s="113">
        <v>20260908.25</v>
      </c>
      <c r="E136" s="113">
        <v>7644324.0800000001</v>
      </c>
      <c r="F136" s="113">
        <v>7402520.5899999999</v>
      </c>
      <c r="G136" s="113">
        <v>7644324.0800000001</v>
      </c>
      <c r="H136" s="113">
        <v>27663428.84</v>
      </c>
      <c r="I136" s="113">
        <v>471425.25</v>
      </c>
      <c r="J136" s="113">
        <v>20490530.010000002</v>
      </c>
      <c r="K136" s="113">
        <v>-20019104.760000002</v>
      </c>
    </row>
    <row r="137" spans="1:11" x14ac:dyDescent="0.2">
      <c r="A137" s="557"/>
      <c r="B137" s="557"/>
      <c r="C137" s="557"/>
      <c r="D137" s="557"/>
      <c r="E137" s="557"/>
      <c r="F137" s="557"/>
      <c r="G137" s="557"/>
      <c r="H137" s="557"/>
      <c r="I137" s="557"/>
      <c r="J137" s="557"/>
      <c r="K137" s="557"/>
    </row>
    <row r="138" spans="1:11" x14ac:dyDescent="0.2">
      <c r="A138" s="559" t="s">
        <v>771</v>
      </c>
      <c r="B138" s="559"/>
      <c r="C138" s="559"/>
      <c r="D138" s="559"/>
      <c r="E138" s="559"/>
      <c r="F138" s="559"/>
      <c r="G138" s="559"/>
      <c r="H138" s="559"/>
      <c r="I138" s="559"/>
      <c r="J138" s="559"/>
      <c r="K138" s="559"/>
    </row>
    <row r="139" spans="1:11" ht="12.75" customHeight="1" x14ac:dyDescent="0.2">
      <c r="A139" s="135" t="s">
        <v>772</v>
      </c>
      <c r="B139" s="135" t="s">
        <v>773</v>
      </c>
      <c r="C139" s="560" t="s">
        <v>774</v>
      </c>
      <c r="D139" s="560"/>
      <c r="E139" s="560" t="s">
        <v>775</v>
      </c>
      <c r="F139" s="560"/>
      <c r="G139" s="560" t="s">
        <v>776</v>
      </c>
      <c r="H139" s="560"/>
      <c r="I139" s="560" t="s">
        <v>777</v>
      </c>
      <c r="J139" s="560"/>
      <c r="K139" s="135" t="s">
        <v>778</v>
      </c>
    </row>
    <row r="140" spans="1:11" x14ac:dyDescent="0.2">
      <c r="A140" s="111" t="s">
        <v>852</v>
      </c>
      <c r="B140" s="111" t="s">
        <v>853</v>
      </c>
      <c r="C140" s="112">
        <v>0</v>
      </c>
      <c r="D140" s="112">
        <v>0</v>
      </c>
      <c r="E140" s="112">
        <v>0</v>
      </c>
      <c r="F140" s="112">
        <v>293364.46999999997</v>
      </c>
      <c r="G140" s="112">
        <v>0</v>
      </c>
      <c r="H140" s="112">
        <v>293364.46999999997</v>
      </c>
      <c r="I140" s="112">
        <v>0</v>
      </c>
      <c r="J140" s="112">
        <v>293364.46999999997</v>
      </c>
      <c r="K140" s="112">
        <v>-293364.46999999997</v>
      </c>
    </row>
    <row r="141" spans="1:11" x14ac:dyDescent="0.2">
      <c r="A141" s="111" t="s">
        <v>779</v>
      </c>
      <c r="B141" s="111" t="s">
        <v>780</v>
      </c>
      <c r="C141" s="112">
        <v>0</v>
      </c>
      <c r="D141" s="112">
        <v>0</v>
      </c>
      <c r="E141" s="112">
        <v>0</v>
      </c>
      <c r="F141" s="112">
        <v>306251331.85000002</v>
      </c>
      <c r="G141" s="112">
        <v>0</v>
      </c>
      <c r="H141" s="112">
        <v>306251331.85000002</v>
      </c>
      <c r="I141" s="112">
        <v>0</v>
      </c>
      <c r="J141" s="112">
        <v>306251331.85000002</v>
      </c>
      <c r="K141" s="112">
        <v>-306251331.85000002</v>
      </c>
    </row>
    <row r="142" spans="1:11" x14ac:dyDescent="0.2">
      <c r="A142" s="111" t="s">
        <v>843</v>
      </c>
      <c r="B142" s="111" t="s">
        <v>844</v>
      </c>
      <c r="C142" s="112">
        <v>0</v>
      </c>
      <c r="D142" s="112">
        <v>0</v>
      </c>
      <c r="E142" s="112">
        <v>0</v>
      </c>
      <c r="F142" s="112">
        <v>191028867.21000001</v>
      </c>
      <c r="G142" s="112">
        <v>0</v>
      </c>
      <c r="H142" s="112">
        <v>191028867.21000001</v>
      </c>
      <c r="I142" s="112">
        <v>0</v>
      </c>
      <c r="J142" s="112">
        <v>191028867.21000001</v>
      </c>
      <c r="K142" s="112">
        <v>-191028867.21000001</v>
      </c>
    </row>
    <row r="143" spans="1:11" x14ac:dyDescent="0.2">
      <c r="A143" s="111" t="s">
        <v>781</v>
      </c>
      <c r="B143" s="111" t="s">
        <v>782</v>
      </c>
      <c r="C143" s="112">
        <v>0</v>
      </c>
      <c r="D143" s="112">
        <v>0</v>
      </c>
      <c r="E143" s="112">
        <v>0</v>
      </c>
      <c r="F143" s="112">
        <v>2971492.63</v>
      </c>
      <c r="G143" s="112">
        <v>0</v>
      </c>
      <c r="H143" s="112">
        <v>2971492.63</v>
      </c>
      <c r="I143" s="112">
        <v>0</v>
      </c>
      <c r="J143" s="112">
        <v>2971492.63</v>
      </c>
      <c r="K143" s="112">
        <v>-2971492.63</v>
      </c>
    </row>
    <row r="144" spans="1:11" x14ac:dyDescent="0.2">
      <c r="A144" s="111" t="s">
        <v>783</v>
      </c>
      <c r="B144" s="111" t="s">
        <v>784</v>
      </c>
      <c r="C144" s="112">
        <v>0</v>
      </c>
      <c r="D144" s="112">
        <v>0</v>
      </c>
      <c r="E144" s="112">
        <v>0</v>
      </c>
      <c r="F144" s="112">
        <v>1643490.45</v>
      </c>
      <c r="G144" s="112">
        <v>0</v>
      </c>
      <c r="H144" s="112">
        <v>1643490.45</v>
      </c>
      <c r="I144" s="112">
        <v>0</v>
      </c>
      <c r="J144" s="112">
        <v>1643490.45</v>
      </c>
      <c r="K144" s="112">
        <v>-1643490.45</v>
      </c>
    </row>
    <row r="145" spans="1:11" x14ac:dyDescent="0.2">
      <c r="A145" s="111" t="s">
        <v>785</v>
      </c>
      <c r="B145" s="111" t="s">
        <v>786</v>
      </c>
      <c r="C145" s="112">
        <v>0</v>
      </c>
      <c r="D145" s="112">
        <v>0</v>
      </c>
      <c r="E145" s="112">
        <v>0</v>
      </c>
      <c r="F145" s="112">
        <v>5723.92</v>
      </c>
      <c r="G145" s="112">
        <v>0</v>
      </c>
      <c r="H145" s="112">
        <v>5723.92</v>
      </c>
      <c r="I145" s="112">
        <v>0</v>
      </c>
      <c r="J145" s="112">
        <v>5723.92</v>
      </c>
      <c r="K145" s="112">
        <v>-5723.92</v>
      </c>
    </row>
    <row r="146" spans="1:11" x14ac:dyDescent="0.2">
      <c r="A146" s="111" t="s">
        <v>858</v>
      </c>
      <c r="B146" s="111" t="s">
        <v>29</v>
      </c>
      <c r="C146" s="112">
        <v>0</v>
      </c>
      <c r="D146" s="112">
        <v>0</v>
      </c>
      <c r="E146" s="112">
        <v>0</v>
      </c>
      <c r="F146" s="112">
        <v>8.5399999999999991</v>
      </c>
      <c r="G146" s="112">
        <v>0</v>
      </c>
      <c r="H146" s="112">
        <v>8.5399999999999991</v>
      </c>
      <c r="I146" s="112">
        <v>0</v>
      </c>
      <c r="J146" s="112">
        <v>8.5399999999999991</v>
      </c>
      <c r="K146" s="112">
        <v>-8.5399999999999991</v>
      </c>
    </row>
    <row r="147" spans="1:11" x14ac:dyDescent="0.2">
      <c r="A147" s="111" t="s">
        <v>787</v>
      </c>
      <c r="B147" s="111" t="s">
        <v>788</v>
      </c>
      <c r="C147" s="112">
        <v>0</v>
      </c>
      <c r="D147" s="112">
        <v>0</v>
      </c>
      <c r="E147" s="112">
        <v>0</v>
      </c>
      <c r="F147" s="112">
        <v>1381198.5</v>
      </c>
      <c r="G147" s="112">
        <v>0</v>
      </c>
      <c r="H147" s="112">
        <v>1381198.5</v>
      </c>
      <c r="I147" s="112">
        <v>0</v>
      </c>
      <c r="J147" s="112">
        <v>1381198.5</v>
      </c>
      <c r="K147" s="112">
        <v>-1381198.5</v>
      </c>
    </row>
    <row r="148" spans="1:11" x14ac:dyDescent="0.2">
      <c r="A148" s="111" t="s">
        <v>789</v>
      </c>
      <c r="B148" s="111" t="s">
        <v>790</v>
      </c>
      <c r="C148" s="112">
        <v>0</v>
      </c>
      <c r="D148" s="112">
        <v>0</v>
      </c>
      <c r="E148" s="112">
        <v>0</v>
      </c>
      <c r="F148" s="112">
        <v>19500000</v>
      </c>
      <c r="G148" s="112">
        <v>0</v>
      </c>
      <c r="H148" s="112">
        <v>19500000</v>
      </c>
      <c r="I148" s="112">
        <v>0</v>
      </c>
      <c r="J148" s="112">
        <v>19500000</v>
      </c>
      <c r="K148" s="112">
        <v>-19500000</v>
      </c>
    </row>
    <row r="149" spans="1:11" x14ac:dyDescent="0.2">
      <c r="A149" s="111" t="s">
        <v>791</v>
      </c>
      <c r="B149" s="111" t="s">
        <v>792</v>
      </c>
      <c r="C149" s="112">
        <v>0</v>
      </c>
      <c r="D149" s="112">
        <v>0</v>
      </c>
      <c r="E149" s="112">
        <v>0</v>
      </c>
      <c r="F149" s="112">
        <v>26257794.420000002</v>
      </c>
      <c r="G149" s="112">
        <v>0</v>
      </c>
      <c r="H149" s="112">
        <v>26257794.420000002</v>
      </c>
      <c r="I149" s="112">
        <v>0</v>
      </c>
      <c r="J149" s="112">
        <v>26257794.420000002</v>
      </c>
      <c r="K149" s="112">
        <v>-26257794.420000002</v>
      </c>
    </row>
    <row r="150" spans="1:11" x14ac:dyDescent="0.2">
      <c r="A150" s="111" t="s">
        <v>793</v>
      </c>
      <c r="B150" s="111" t="s">
        <v>794</v>
      </c>
      <c r="C150" s="112">
        <v>0</v>
      </c>
      <c r="D150" s="112">
        <v>0</v>
      </c>
      <c r="E150" s="112">
        <v>0</v>
      </c>
      <c r="F150" s="112">
        <v>2850000</v>
      </c>
      <c r="G150" s="112">
        <v>0</v>
      </c>
      <c r="H150" s="112">
        <v>2850000</v>
      </c>
      <c r="I150" s="112">
        <v>0</v>
      </c>
      <c r="J150" s="112">
        <v>2850000</v>
      </c>
      <c r="K150" s="112">
        <v>-2850000</v>
      </c>
    </row>
    <row r="151" spans="1:11" x14ac:dyDescent="0.2">
      <c r="A151" s="111" t="s">
        <v>795</v>
      </c>
      <c r="B151" s="111" t="s">
        <v>796</v>
      </c>
      <c r="C151" s="112">
        <v>0</v>
      </c>
      <c r="D151" s="112">
        <v>0</v>
      </c>
      <c r="E151" s="112">
        <v>0</v>
      </c>
      <c r="F151" s="112">
        <v>7477964.46</v>
      </c>
      <c r="G151" s="112">
        <v>0</v>
      </c>
      <c r="H151" s="112">
        <v>7477964.46</v>
      </c>
      <c r="I151" s="112">
        <v>0</v>
      </c>
      <c r="J151" s="112">
        <v>7477964.46</v>
      </c>
      <c r="K151" s="112">
        <v>-7477964.46</v>
      </c>
    </row>
    <row r="152" spans="1:11" x14ac:dyDescent="0.2">
      <c r="A152" s="111" t="s">
        <v>797</v>
      </c>
      <c r="B152" s="111" t="s">
        <v>798</v>
      </c>
      <c r="C152" s="112">
        <v>0</v>
      </c>
      <c r="D152" s="112">
        <v>0</v>
      </c>
      <c r="E152" s="112">
        <v>0</v>
      </c>
      <c r="F152" s="112">
        <v>184938409.47</v>
      </c>
      <c r="G152" s="112">
        <v>0</v>
      </c>
      <c r="H152" s="112">
        <v>184938409.47</v>
      </c>
      <c r="I152" s="112">
        <v>0</v>
      </c>
      <c r="J152" s="112">
        <v>184938409.47</v>
      </c>
      <c r="K152" s="112">
        <v>-184938409.47</v>
      </c>
    </row>
    <row r="153" spans="1:11" x14ac:dyDescent="0.2">
      <c r="A153" s="111" t="s">
        <v>799</v>
      </c>
      <c r="B153" s="111" t="s">
        <v>800</v>
      </c>
      <c r="C153" s="112">
        <v>0</v>
      </c>
      <c r="D153" s="112">
        <v>0</v>
      </c>
      <c r="E153" s="112">
        <v>0</v>
      </c>
      <c r="F153" s="112">
        <v>2500</v>
      </c>
      <c r="G153" s="112">
        <v>0</v>
      </c>
      <c r="H153" s="112">
        <v>2500</v>
      </c>
      <c r="I153" s="112">
        <v>0</v>
      </c>
      <c r="J153" s="112">
        <v>2500</v>
      </c>
      <c r="K153" s="112">
        <v>-2500</v>
      </c>
    </row>
    <row r="154" spans="1:11" x14ac:dyDescent="0.2">
      <c r="A154" s="111" t="s">
        <v>801</v>
      </c>
      <c r="B154" s="111" t="s">
        <v>802</v>
      </c>
      <c r="C154" s="112">
        <v>0</v>
      </c>
      <c r="D154" s="112">
        <v>0</v>
      </c>
      <c r="E154" s="112">
        <v>0</v>
      </c>
      <c r="F154" s="112">
        <v>13786.02</v>
      </c>
      <c r="G154" s="112">
        <v>0</v>
      </c>
      <c r="H154" s="112">
        <v>13786.02</v>
      </c>
      <c r="I154" s="112">
        <v>0</v>
      </c>
      <c r="J154" s="112">
        <v>13786.02</v>
      </c>
      <c r="K154" s="112">
        <v>-13786.02</v>
      </c>
    </row>
    <row r="155" spans="1:11" x14ac:dyDescent="0.2">
      <c r="A155" s="111" t="s">
        <v>803</v>
      </c>
      <c r="B155" s="111" t="s">
        <v>804</v>
      </c>
      <c r="C155" s="112">
        <v>0</v>
      </c>
      <c r="D155" s="112">
        <v>0</v>
      </c>
      <c r="E155" s="112">
        <v>0</v>
      </c>
      <c r="F155" s="112">
        <v>539989.93999999994</v>
      </c>
      <c r="G155" s="112">
        <v>0</v>
      </c>
      <c r="H155" s="112">
        <v>539989.93999999994</v>
      </c>
      <c r="I155" s="112">
        <v>0</v>
      </c>
      <c r="J155" s="112">
        <v>539989.93999999994</v>
      </c>
      <c r="K155" s="112">
        <v>-539989.93999999994</v>
      </c>
    </row>
    <row r="156" spans="1:11" x14ac:dyDescent="0.2">
      <c r="A156" s="111" t="s">
        <v>805</v>
      </c>
      <c r="B156" s="111" t="s">
        <v>806</v>
      </c>
      <c r="C156" s="112">
        <v>0</v>
      </c>
      <c r="D156" s="112">
        <v>0</v>
      </c>
      <c r="E156" s="112">
        <v>0</v>
      </c>
      <c r="F156" s="112">
        <v>2226675.9700000002</v>
      </c>
      <c r="G156" s="112">
        <v>0</v>
      </c>
      <c r="H156" s="112">
        <v>2226675.9700000002</v>
      </c>
      <c r="I156" s="112">
        <v>0</v>
      </c>
      <c r="J156" s="112">
        <v>2226675.9700000002</v>
      </c>
      <c r="K156" s="112">
        <v>-2226675.9700000002</v>
      </c>
    </row>
    <row r="157" spans="1:11" ht="14.25" x14ac:dyDescent="0.2">
      <c r="A157" s="561" t="s">
        <v>807</v>
      </c>
      <c r="B157" s="561"/>
      <c r="C157" s="113">
        <v>0</v>
      </c>
      <c r="D157" s="113">
        <v>0</v>
      </c>
      <c r="E157" s="113">
        <v>0</v>
      </c>
      <c r="F157" s="113">
        <v>747382597.85000002</v>
      </c>
      <c r="G157" s="113">
        <v>0</v>
      </c>
      <c r="H157" s="113">
        <v>747382597.85000002</v>
      </c>
      <c r="I157" s="113">
        <v>0</v>
      </c>
      <c r="J157" s="113">
        <v>747382597.85000002</v>
      </c>
      <c r="K157" s="113">
        <v>-747382597.85000002</v>
      </c>
    </row>
    <row r="158" spans="1:11" x14ac:dyDescent="0.2">
      <c r="A158" s="557"/>
      <c r="B158" s="557"/>
      <c r="C158" s="557"/>
      <c r="D158" s="557"/>
      <c r="E158" s="557"/>
      <c r="F158" s="557"/>
      <c r="G158" s="557"/>
      <c r="H158" s="557"/>
      <c r="I158" s="557"/>
      <c r="J158" s="557"/>
      <c r="K158" s="557"/>
    </row>
    <row r="159" spans="1:11" x14ac:dyDescent="0.2">
      <c r="A159" s="559" t="s">
        <v>771</v>
      </c>
      <c r="B159" s="559"/>
      <c r="C159" s="559"/>
      <c r="D159" s="559"/>
      <c r="E159" s="559"/>
      <c r="F159" s="559"/>
      <c r="G159" s="559"/>
      <c r="H159" s="559"/>
      <c r="I159" s="559"/>
      <c r="J159" s="559"/>
      <c r="K159" s="559"/>
    </row>
    <row r="160" spans="1:11" ht="12.75" customHeight="1" x14ac:dyDescent="0.2">
      <c r="A160" s="135" t="s">
        <v>772</v>
      </c>
      <c r="B160" s="135" t="s">
        <v>773</v>
      </c>
      <c r="C160" s="560" t="s">
        <v>774</v>
      </c>
      <c r="D160" s="560"/>
      <c r="E160" s="560" t="s">
        <v>775</v>
      </c>
      <c r="F160" s="560"/>
      <c r="G160" s="560" t="s">
        <v>776</v>
      </c>
      <c r="H160" s="560"/>
      <c r="I160" s="560" t="s">
        <v>777</v>
      </c>
      <c r="J160" s="560"/>
      <c r="K160" s="135" t="s">
        <v>778</v>
      </c>
    </row>
    <row r="161" spans="1:11" x14ac:dyDescent="0.2">
      <c r="A161" s="111" t="s">
        <v>440</v>
      </c>
      <c r="B161" s="111" t="s">
        <v>808</v>
      </c>
      <c r="C161" s="112">
        <v>0</v>
      </c>
      <c r="D161" s="112">
        <v>0</v>
      </c>
      <c r="E161" s="112">
        <v>1593202.15</v>
      </c>
      <c r="F161" s="112">
        <v>0</v>
      </c>
      <c r="G161" s="112">
        <v>1593202.15</v>
      </c>
      <c r="H161" s="112">
        <v>0</v>
      </c>
      <c r="I161" s="112">
        <v>1593202.15</v>
      </c>
      <c r="J161" s="112">
        <v>0</v>
      </c>
      <c r="K161" s="112">
        <v>1593202.15</v>
      </c>
    </row>
    <row r="162" spans="1:11" x14ac:dyDescent="0.2">
      <c r="A162" s="111" t="s">
        <v>432</v>
      </c>
      <c r="B162" s="111" t="s">
        <v>859</v>
      </c>
      <c r="C162" s="112">
        <v>0</v>
      </c>
      <c r="D162" s="112">
        <v>0</v>
      </c>
      <c r="E162" s="112">
        <v>846.16</v>
      </c>
      <c r="F162" s="112">
        <v>0</v>
      </c>
      <c r="G162" s="112">
        <v>846.16</v>
      </c>
      <c r="H162" s="112">
        <v>0</v>
      </c>
      <c r="I162" s="112">
        <v>846.16</v>
      </c>
      <c r="J162" s="112">
        <v>0</v>
      </c>
      <c r="K162" s="112">
        <v>846.16</v>
      </c>
    </row>
    <row r="163" spans="1:11" x14ac:dyDescent="0.2">
      <c r="A163" s="111" t="s">
        <v>414</v>
      </c>
      <c r="B163" s="111" t="s">
        <v>809</v>
      </c>
      <c r="C163" s="112">
        <v>0</v>
      </c>
      <c r="D163" s="112">
        <v>0</v>
      </c>
      <c r="E163" s="112">
        <v>429024.07</v>
      </c>
      <c r="F163" s="112">
        <v>0</v>
      </c>
      <c r="G163" s="112">
        <v>429024.07</v>
      </c>
      <c r="H163" s="112">
        <v>0</v>
      </c>
      <c r="I163" s="112">
        <v>429024.07</v>
      </c>
      <c r="J163" s="112">
        <v>0</v>
      </c>
      <c r="K163" s="112">
        <v>429024.07</v>
      </c>
    </row>
    <row r="164" spans="1:11" x14ac:dyDescent="0.2">
      <c r="A164" s="111" t="s">
        <v>406</v>
      </c>
      <c r="B164" s="111" t="s">
        <v>397</v>
      </c>
      <c r="C164" s="112">
        <v>0</v>
      </c>
      <c r="D164" s="112">
        <v>0</v>
      </c>
      <c r="E164" s="112">
        <v>2000</v>
      </c>
      <c r="F164" s="112">
        <v>0</v>
      </c>
      <c r="G164" s="112">
        <v>2000</v>
      </c>
      <c r="H164" s="112">
        <v>0</v>
      </c>
      <c r="I164" s="112">
        <v>2000</v>
      </c>
      <c r="J164" s="112">
        <v>0</v>
      </c>
      <c r="K164" s="112">
        <v>2000</v>
      </c>
    </row>
    <row r="165" spans="1:11" x14ac:dyDescent="0.2">
      <c r="A165" s="111" t="s">
        <v>405</v>
      </c>
      <c r="B165" s="111" t="s">
        <v>393</v>
      </c>
      <c r="C165" s="112">
        <v>0</v>
      </c>
      <c r="D165" s="112">
        <v>0</v>
      </c>
      <c r="E165" s="112">
        <v>46411.08</v>
      </c>
      <c r="F165" s="112">
        <v>0</v>
      </c>
      <c r="G165" s="112">
        <v>46411.08</v>
      </c>
      <c r="H165" s="112">
        <v>0</v>
      </c>
      <c r="I165" s="112">
        <v>46411.08</v>
      </c>
      <c r="J165" s="112">
        <v>0</v>
      </c>
      <c r="K165" s="112">
        <v>46411.08</v>
      </c>
    </row>
    <row r="166" spans="1:11" x14ac:dyDescent="0.2">
      <c r="A166" s="111" t="s">
        <v>390</v>
      </c>
      <c r="B166" s="111" t="s">
        <v>810</v>
      </c>
      <c r="C166" s="112">
        <v>0</v>
      </c>
      <c r="D166" s="112">
        <v>0</v>
      </c>
      <c r="E166" s="112">
        <v>369798.31</v>
      </c>
      <c r="F166" s="112">
        <v>0</v>
      </c>
      <c r="G166" s="112">
        <v>369798.31</v>
      </c>
      <c r="H166" s="112">
        <v>0</v>
      </c>
      <c r="I166" s="112">
        <v>369798.31</v>
      </c>
      <c r="J166" s="112">
        <v>0</v>
      </c>
      <c r="K166" s="112">
        <v>369798.31</v>
      </c>
    </row>
    <row r="167" spans="1:11" x14ac:dyDescent="0.2">
      <c r="A167" s="111" t="s">
        <v>388</v>
      </c>
      <c r="B167" s="111" t="s">
        <v>811</v>
      </c>
      <c r="C167" s="112">
        <v>0</v>
      </c>
      <c r="D167" s="112">
        <v>0</v>
      </c>
      <c r="E167" s="112">
        <v>105375.52</v>
      </c>
      <c r="F167" s="112">
        <v>0</v>
      </c>
      <c r="G167" s="112">
        <v>105375.52</v>
      </c>
      <c r="H167" s="112">
        <v>0</v>
      </c>
      <c r="I167" s="112">
        <v>105375.52</v>
      </c>
      <c r="J167" s="112">
        <v>0</v>
      </c>
      <c r="K167" s="112">
        <v>105375.52</v>
      </c>
    </row>
    <row r="168" spans="1:11" x14ac:dyDescent="0.2">
      <c r="A168" s="111" t="s">
        <v>372</v>
      </c>
      <c r="B168" s="111" t="s">
        <v>371</v>
      </c>
      <c r="C168" s="112">
        <v>0</v>
      </c>
      <c r="D168" s="112">
        <v>0</v>
      </c>
      <c r="E168" s="112">
        <v>391690.78</v>
      </c>
      <c r="F168" s="112">
        <v>0</v>
      </c>
      <c r="G168" s="112">
        <v>391690.78</v>
      </c>
      <c r="H168" s="112">
        <v>0</v>
      </c>
      <c r="I168" s="112">
        <v>391690.78</v>
      </c>
      <c r="J168" s="112">
        <v>0</v>
      </c>
      <c r="K168" s="112">
        <v>391690.78</v>
      </c>
    </row>
    <row r="169" spans="1:11" x14ac:dyDescent="0.2">
      <c r="A169" s="111" t="s">
        <v>378</v>
      </c>
      <c r="B169" s="111" t="s">
        <v>812</v>
      </c>
      <c r="C169" s="112">
        <v>0</v>
      </c>
      <c r="D169" s="112">
        <v>0</v>
      </c>
      <c r="E169" s="112">
        <v>6284.34</v>
      </c>
      <c r="F169" s="112">
        <v>0</v>
      </c>
      <c r="G169" s="112">
        <v>6284.34</v>
      </c>
      <c r="H169" s="112">
        <v>0</v>
      </c>
      <c r="I169" s="112">
        <v>6284.34</v>
      </c>
      <c r="J169" s="112">
        <v>0</v>
      </c>
      <c r="K169" s="112">
        <v>6284.34</v>
      </c>
    </row>
    <row r="170" spans="1:11" x14ac:dyDescent="0.2">
      <c r="A170" s="111" t="s">
        <v>364</v>
      </c>
      <c r="B170" s="111" t="s">
        <v>813</v>
      </c>
      <c r="C170" s="112">
        <v>0</v>
      </c>
      <c r="D170" s="112">
        <v>0</v>
      </c>
      <c r="E170" s="112">
        <v>1639.55</v>
      </c>
      <c r="F170" s="112">
        <v>0</v>
      </c>
      <c r="G170" s="112">
        <v>1639.55</v>
      </c>
      <c r="H170" s="112">
        <v>0</v>
      </c>
      <c r="I170" s="112">
        <v>1639.55</v>
      </c>
      <c r="J170" s="112">
        <v>0</v>
      </c>
      <c r="K170" s="112">
        <v>1639.55</v>
      </c>
    </row>
    <row r="171" spans="1:11" x14ac:dyDescent="0.2">
      <c r="A171" s="111" t="s">
        <v>362</v>
      </c>
      <c r="B171" s="111" t="s">
        <v>814</v>
      </c>
      <c r="C171" s="112">
        <v>0</v>
      </c>
      <c r="D171" s="112">
        <v>0</v>
      </c>
      <c r="E171" s="112">
        <v>16222.36</v>
      </c>
      <c r="F171" s="112">
        <v>0</v>
      </c>
      <c r="G171" s="112">
        <v>16222.36</v>
      </c>
      <c r="H171" s="112">
        <v>0</v>
      </c>
      <c r="I171" s="112">
        <v>16222.36</v>
      </c>
      <c r="J171" s="112">
        <v>0</v>
      </c>
      <c r="K171" s="112">
        <v>16222.36</v>
      </c>
    </row>
    <row r="172" spans="1:11" x14ac:dyDescent="0.2">
      <c r="A172" s="111" t="s">
        <v>358</v>
      </c>
      <c r="B172" s="111" t="s">
        <v>815</v>
      </c>
      <c r="C172" s="112">
        <v>0</v>
      </c>
      <c r="D172" s="112">
        <v>0</v>
      </c>
      <c r="E172" s="112">
        <v>25997.94</v>
      </c>
      <c r="F172" s="112">
        <v>0</v>
      </c>
      <c r="G172" s="112">
        <v>25997.94</v>
      </c>
      <c r="H172" s="112">
        <v>0</v>
      </c>
      <c r="I172" s="112">
        <v>25997.94</v>
      </c>
      <c r="J172" s="112">
        <v>0</v>
      </c>
      <c r="K172" s="112">
        <v>25997.94</v>
      </c>
    </row>
    <row r="173" spans="1:11" x14ac:dyDescent="0.2">
      <c r="A173" s="111" t="s">
        <v>356</v>
      </c>
      <c r="B173" s="111" t="s">
        <v>355</v>
      </c>
      <c r="C173" s="112">
        <v>0</v>
      </c>
      <c r="D173" s="112">
        <v>0</v>
      </c>
      <c r="E173" s="112">
        <v>4302</v>
      </c>
      <c r="F173" s="112">
        <v>0</v>
      </c>
      <c r="G173" s="112">
        <v>4302</v>
      </c>
      <c r="H173" s="112">
        <v>0</v>
      </c>
      <c r="I173" s="112">
        <v>4302</v>
      </c>
      <c r="J173" s="112">
        <v>0</v>
      </c>
      <c r="K173" s="112">
        <v>4302</v>
      </c>
    </row>
    <row r="174" spans="1:11" x14ac:dyDescent="0.2">
      <c r="A174" s="111" t="s">
        <v>354</v>
      </c>
      <c r="B174" s="111" t="s">
        <v>816</v>
      </c>
      <c r="C174" s="112">
        <v>0</v>
      </c>
      <c r="D174" s="112">
        <v>0</v>
      </c>
      <c r="E174" s="112">
        <v>37027.339999999997</v>
      </c>
      <c r="F174" s="112">
        <v>0</v>
      </c>
      <c r="G174" s="112">
        <v>37027.339999999997</v>
      </c>
      <c r="H174" s="112">
        <v>0</v>
      </c>
      <c r="I174" s="112">
        <v>37027.339999999997</v>
      </c>
      <c r="J174" s="112">
        <v>0</v>
      </c>
      <c r="K174" s="112">
        <v>37027.339999999997</v>
      </c>
    </row>
    <row r="175" spans="1:11" x14ac:dyDescent="0.2">
      <c r="A175" s="111" t="s">
        <v>352</v>
      </c>
      <c r="B175" s="111" t="s">
        <v>351</v>
      </c>
      <c r="C175" s="112">
        <v>0</v>
      </c>
      <c r="D175" s="112">
        <v>0</v>
      </c>
      <c r="E175" s="112">
        <v>290</v>
      </c>
      <c r="F175" s="112">
        <v>0</v>
      </c>
      <c r="G175" s="112">
        <v>290</v>
      </c>
      <c r="H175" s="112">
        <v>0</v>
      </c>
      <c r="I175" s="112">
        <v>290</v>
      </c>
      <c r="J175" s="112">
        <v>0</v>
      </c>
      <c r="K175" s="112">
        <v>290</v>
      </c>
    </row>
    <row r="176" spans="1:11" x14ac:dyDescent="0.2">
      <c r="A176" s="111" t="s">
        <v>350</v>
      </c>
      <c r="B176" s="111" t="s">
        <v>349</v>
      </c>
      <c r="C176" s="112">
        <v>0</v>
      </c>
      <c r="D176" s="112">
        <v>0</v>
      </c>
      <c r="E176" s="112">
        <v>3340</v>
      </c>
      <c r="F176" s="112">
        <v>0</v>
      </c>
      <c r="G176" s="112">
        <v>3340</v>
      </c>
      <c r="H176" s="112">
        <v>0</v>
      </c>
      <c r="I176" s="112">
        <v>3340</v>
      </c>
      <c r="J176" s="112">
        <v>0</v>
      </c>
      <c r="K176" s="112">
        <v>3340</v>
      </c>
    </row>
    <row r="177" spans="1:11" x14ac:dyDescent="0.2">
      <c r="A177" s="111" t="s">
        <v>348</v>
      </c>
      <c r="B177" s="111" t="s">
        <v>347</v>
      </c>
      <c r="C177" s="112">
        <v>0</v>
      </c>
      <c r="D177" s="112">
        <v>0</v>
      </c>
      <c r="E177" s="112">
        <v>1805.65</v>
      </c>
      <c r="F177" s="112">
        <v>0</v>
      </c>
      <c r="G177" s="112">
        <v>1805.65</v>
      </c>
      <c r="H177" s="112">
        <v>0</v>
      </c>
      <c r="I177" s="112">
        <v>1805.65</v>
      </c>
      <c r="J177" s="112">
        <v>0</v>
      </c>
      <c r="K177" s="112">
        <v>1805.65</v>
      </c>
    </row>
    <row r="178" spans="1:11" x14ac:dyDescent="0.2">
      <c r="A178" s="111" t="s">
        <v>346</v>
      </c>
      <c r="B178" s="111" t="s">
        <v>345</v>
      </c>
      <c r="C178" s="112">
        <v>0</v>
      </c>
      <c r="D178" s="112">
        <v>0</v>
      </c>
      <c r="E178" s="112">
        <v>854.77</v>
      </c>
      <c r="F178" s="112">
        <v>0</v>
      </c>
      <c r="G178" s="112">
        <v>854.77</v>
      </c>
      <c r="H178" s="112">
        <v>0</v>
      </c>
      <c r="I178" s="112">
        <v>854.77</v>
      </c>
      <c r="J178" s="112">
        <v>0</v>
      </c>
      <c r="K178" s="112">
        <v>854.77</v>
      </c>
    </row>
    <row r="179" spans="1:11" x14ac:dyDescent="0.2">
      <c r="A179" s="111" t="s">
        <v>340</v>
      </c>
      <c r="B179" s="111" t="s">
        <v>339</v>
      </c>
      <c r="C179" s="112">
        <v>0</v>
      </c>
      <c r="D179" s="112">
        <v>0</v>
      </c>
      <c r="E179" s="112">
        <v>376.96</v>
      </c>
      <c r="F179" s="112">
        <v>0</v>
      </c>
      <c r="G179" s="112">
        <v>376.96</v>
      </c>
      <c r="H179" s="112">
        <v>0</v>
      </c>
      <c r="I179" s="112">
        <v>376.96</v>
      </c>
      <c r="J179" s="112">
        <v>0</v>
      </c>
      <c r="K179" s="112">
        <v>376.96</v>
      </c>
    </row>
    <row r="180" spans="1:11" x14ac:dyDescent="0.2">
      <c r="A180" s="111" t="s">
        <v>332</v>
      </c>
      <c r="B180" s="111" t="s">
        <v>817</v>
      </c>
      <c r="C180" s="112">
        <v>0</v>
      </c>
      <c r="D180" s="112">
        <v>0</v>
      </c>
      <c r="E180" s="112">
        <v>38204</v>
      </c>
      <c r="F180" s="112">
        <v>0</v>
      </c>
      <c r="G180" s="112">
        <v>38204</v>
      </c>
      <c r="H180" s="112">
        <v>0</v>
      </c>
      <c r="I180" s="112">
        <v>38204</v>
      </c>
      <c r="J180" s="112">
        <v>0</v>
      </c>
      <c r="K180" s="112">
        <v>38204</v>
      </c>
    </row>
    <row r="181" spans="1:11" x14ac:dyDescent="0.2">
      <c r="A181" s="111" t="s">
        <v>330</v>
      </c>
      <c r="B181" s="111" t="s">
        <v>329</v>
      </c>
      <c r="C181" s="112">
        <v>0</v>
      </c>
      <c r="D181" s="112">
        <v>0</v>
      </c>
      <c r="E181" s="112">
        <v>23602.5</v>
      </c>
      <c r="F181" s="112">
        <v>0</v>
      </c>
      <c r="G181" s="112">
        <v>23602.5</v>
      </c>
      <c r="H181" s="112">
        <v>0</v>
      </c>
      <c r="I181" s="112">
        <v>23602.5</v>
      </c>
      <c r="J181" s="112">
        <v>0</v>
      </c>
      <c r="K181" s="112">
        <v>23602.5</v>
      </c>
    </row>
    <row r="182" spans="1:11" x14ac:dyDescent="0.2">
      <c r="A182" s="111" t="s">
        <v>328</v>
      </c>
      <c r="B182" s="111" t="s">
        <v>327</v>
      </c>
      <c r="C182" s="112">
        <v>0</v>
      </c>
      <c r="D182" s="112">
        <v>0</v>
      </c>
      <c r="E182" s="112">
        <v>7408.61</v>
      </c>
      <c r="F182" s="112">
        <v>0</v>
      </c>
      <c r="G182" s="112">
        <v>7408.61</v>
      </c>
      <c r="H182" s="112">
        <v>0</v>
      </c>
      <c r="I182" s="112">
        <v>7408.61</v>
      </c>
      <c r="J182" s="112">
        <v>0</v>
      </c>
      <c r="K182" s="112">
        <v>7408.61</v>
      </c>
    </row>
    <row r="183" spans="1:11" x14ac:dyDescent="0.2">
      <c r="A183" s="111" t="s">
        <v>293</v>
      </c>
      <c r="B183" s="111" t="s">
        <v>292</v>
      </c>
      <c r="C183" s="112">
        <v>0</v>
      </c>
      <c r="D183" s="112">
        <v>0</v>
      </c>
      <c r="E183" s="112">
        <v>34292.78</v>
      </c>
      <c r="F183" s="112">
        <v>0</v>
      </c>
      <c r="G183" s="112">
        <v>34292.78</v>
      </c>
      <c r="H183" s="112">
        <v>0</v>
      </c>
      <c r="I183" s="112">
        <v>34292.78</v>
      </c>
      <c r="J183" s="112">
        <v>0</v>
      </c>
      <c r="K183" s="112">
        <v>34292.78</v>
      </c>
    </row>
    <row r="184" spans="1:11" x14ac:dyDescent="0.2">
      <c r="A184" s="111" t="s">
        <v>289</v>
      </c>
      <c r="B184" s="111" t="s">
        <v>818</v>
      </c>
      <c r="C184" s="112">
        <v>0</v>
      </c>
      <c r="D184" s="112">
        <v>0</v>
      </c>
      <c r="E184" s="112">
        <v>12484.12</v>
      </c>
      <c r="F184" s="112">
        <v>0</v>
      </c>
      <c r="G184" s="112">
        <v>12484.12</v>
      </c>
      <c r="H184" s="112">
        <v>0</v>
      </c>
      <c r="I184" s="112">
        <v>12484.12</v>
      </c>
      <c r="J184" s="112">
        <v>0</v>
      </c>
      <c r="K184" s="112">
        <v>12484.12</v>
      </c>
    </row>
    <row r="185" spans="1:11" x14ac:dyDescent="0.2">
      <c r="A185" s="111" t="s">
        <v>287</v>
      </c>
      <c r="B185" s="111" t="s">
        <v>286</v>
      </c>
      <c r="C185" s="112">
        <v>0</v>
      </c>
      <c r="D185" s="112">
        <v>0</v>
      </c>
      <c r="E185" s="112">
        <v>8059.03</v>
      </c>
      <c r="F185" s="112">
        <v>0</v>
      </c>
      <c r="G185" s="112">
        <v>8059.03</v>
      </c>
      <c r="H185" s="112">
        <v>0</v>
      </c>
      <c r="I185" s="112">
        <v>8059.03</v>
      </c>
      <c r="J185" s="112">
        <v>0</v>
      </c>
      <c r="K185" s="112">
        <v>8059.03</v>
      </c>
    </row>
    <row r="186" spans="1:11" x14ac:dyDescent="0.2">
      <c r="A186" s="111" t="s">
        <v>285</v>
      </c>
      <c r="B186" s="111" t="s">
        <v>284</v>
      </c>
      <c r="C186" s="112">
        <v>0</v>
      </c>
      <c r="D186" s="112">
        <v>0</v>
      </c>
      <c r="E186" s="112">
        <v>196.99</v>
      </c>
      <c r="F186" s="112">
        <v>0</v>
      </c>
      <c r="G186" s="112">
        <v>196.99</v>
      </c>
      <c r="H186" s="112">
        <v>0</v>
      </c>
      <c r="I186" s="112">
        <v>196.99</v>
      </c>
      <c r="J186" s="112">
        <v>0</v>
      </c>
      <c r="K186" s="112">
        <v>196.99</v>
      </c>
    </row>
    <row r="187" spans="1:11" x14ac:dyDescent="0.2">
      <c r="A187" s="111" t="s">
        <v>283</v>
      </c>
      <c r="B187" s="111" t="s">
        <v>282</v>
      </c>
      <c r="C187" s="112">
        <v>0</v>
      </c>
      <c r="D187" s="112">
        <v>0</v>
      </c>
      <c r="E187" s="112">
        <v>4221.84</v>
      </c>
      <c r="F187" s="112">
        <v>0</v>
      </c>
      <c r="G187" s="112">
        <v>4221.84</v>
      </c>
      <c r="H187" s="112">
        <v>0</v>
      </c>
      <c r="I187" s="112">
        <v>4221.84</v>
      </c>
      <c r="J187" s="112">
        <v>0</v>
      </c>
      <c r="K187" s="112">
        <v>4221.84</v>
      </c>
    </row>
    <row r="188" spans="1:11" x14ac:dyDescent="0.2">
      <c r="A188" s="111" t="s">
        <v>281</v>
      </c>
      <c r="B188" s="111" t="s">
        <v>280</v>
      </c>
      <c r="C188" s="112">
        <v>0</v>
      </c>
      <c r="D188" s="112">
        <v>0</v>
      </c>
      <c r="E188" s="112">
        <v>475</v>
      </c>
      <c r="F188" s="112">
        <v>0</v>
      </c>
      <c r="G188" s="112">
        <v>475</v>
      </c>
      <c r="H188" s="112">
        <v>0</v>
      </c>
      <c r="I188" s="112">
        <v>475</v>
      </c>
      <c r="J188" s="112">
        <v>0</v>
      </c>
      <c r="K188" s="112">
        <v>475</v>
      </c>
    </row>
    <row r="189" spans="1:11" x14ac:dyDescent="0.2">
      <c r="A189" s="111" t="s">
        <v>279</v>
      </c>
      <c r="B189" s="111" t="s">
        <v>278</v>
      </c>
      <c r="C189" s="112">
        <v>0</v>
      </c>
      <c r="D189" s="112">
        <v>0</v>
      </c>
      <c r="E189" s="112">
        <v>3212.5</v>
      </c>
      <c r="F189" s="112">
        <v>0</v>
      </c>
      <c r="G189" s="112">
        <v>3212.5</v>
      </c>
      <c r="H189" s="112">
        <v>0</v>
      </c>
      <c r="I189" s="112">
        <v>3212.5</v>
      </c>
      <c r="J189" s="112">
        <v>0</v>
      </c>
      <c r="K189" s="112">
        <v>3212.5</v>
      </c>
    </row>
    <row r="190" spans="1:11" x14ac:dyDescent="0.2">
      <c r="A190" s="111" t="s">
        <v>275</v>
      </c>
      <c r="B190" s="111" t="s">
        <v>274</v>
      </c>
      <c r="C190" s="112">
        <v>0</v>
      </c>
      <c r="D190" s="112">
        <v>0</v>
      </c>
      <c r="E190" s="112">
        <v>7437.49</v>
      </c>
      <c r="F190" s="112">
        <v>0</v>
      </c>
      <c r="G190" s="112">
        <v>7437.49</v>
      </c>
      <c r="H190" s="112">
        <v>0</v>
      </c>
      <c r="I190" s="112">
        <v>7437.49</v>
      </c>
      <c r="J190" s="112">
        <v>0</v>
      </c>
      <c r="K190" s="112">
        <v>7437.49</v>
      </c>
    </row>
    <row r="191" spans="1:11" x14ac:dyDescent="0.2">
      <c r="A191" s="111" t="s">
        <v>273</v>
      </c>
      <c r="B191" s="111" t="s">
        <v>272</v>
      </c>
      <c r="C191" s="112">
        <v>0</v>
      </c>
      <c r="D191" s="112">
        <v>0</v>
      </c>
      <c r="E191" s="112">
        <v>7045.5</v>
      </c>
      <c r="F191" s="112">
        <v>0</v>
      </c>
      <c r="G191" s="112">
        <v>7045.5</v>
      </c>
      <c r="H191" s="112">
        <v>0</v>
      </c>
      <c r="I191" s="112">
        <v>7045.5</v>
      </c>
      <c r="J191" s="112">
        <v>0</v>
      </c>
      <c r="K191" s="112">
        <v>7045.5</v>
      </c>
    </row>
    <row r="192" spans="1:11" x14ac:dyDescent="0.2">
      <c r="A192" s="111" t="s">
        <v>271</v>
      </c>
      <c r="B192" s="111" t="s">
        <v>270</v>
      </c>
      <c r="C192" s="112">
        <v>0</v>
      </c>
      <c r="D192" s="112">
        <v>0</v>
      </c>
      <c r="E192" s="112">
        <v>7232.95</v>
      </c>
      <c r="F192" s="112">
        <v>0</v>
      </c>
      <c r="G192" s="112">
        <v>7232.95</v>
      </c>
      <c r="H192" s="112">
        <v>0</v>
      </c>
      <c r="I192" s="112">
        <v>7232.95</v>
      </c>
      <c r="J192" s="112">
        <v>0</v>
      </c>
      <c r="K192" s="112">
        <v>7232.95</v>
      </c>
    </row>
    <row r="193" spans="1:11" x14ac:dyDescent="0.2">
      <c r="A193" s="111" t="s">
        <v>269</v>
      </c>
      <c r="B193" s="111" t="s">
        <v>819</v>
      </c>
      <c r="C193" s="112">
        <v>0</v>
      </c>
      <c r="D193" s="112">
        <v>0</v>
      </c>
      <c r="E193" s="112">
        <v>6136.4</v>
      </c>
      <c r="F193" s="112">
        <v>0</v>
      </c>
      <c r="G193" s="112">
        <v>6136.4</v>
      </c>
      <c r="H193" s="112">
        <v>0</v>
      </c>
      <c r="I193" s="112">
        <v>6136.4</v>
      </c>
      <c r="J193" s="112">
        <v>0</v>
      </c>
      <c r="K193" s="112">
        <v>6136.4</v>
      </c>
    </row>
    <row r="194" spans="1:11" x14ac:dyDescent="0.2">
      <c r="A194" s="111" t="s">
        <v>267</v>
      </c>
      <c r="B194" s="111" t="s">
        <v>266</v>
      </c>
      <c r="C194" s="112">
        <v>0</v>
      </c>
      <c r="D194" s="112">
        <v>0</v>
      </c>
      <c r="E194" s="112">
        <v>3201.94</v>
      </c>
      <c r="F194" s="112">
        <v>0</v>
      </c>
      <c r="G194" s="112">
        <v>3201.94</v>
      </c>
      <c r="H194" s="112">
        <v>0</v>
      </c>
      <c r="I194" s="112">
        <v>3201.94</v>
      </c>
      <c r="J194" s="112">
        <v>0</v>
      </c>
      <c r="K194" s="112">
        <v>3201.94</v>
      </c>
    </row>
    <row r="195" spans="1:11" x14ac:dyDescent="0.2">
      <c r="A195" s="111" t="s">
        <v>265</v>
      </c>
      <c r="B195" s="111" t="s">
        <v>264</v>
      </c>
      <c r="C195" s="112">
        <v>0</v>
      </c>
      <c r="D195" s="112">
        <v>0</v>
      </c>
      <c r="E195" s="112">
        <v>32457.5</v>
      </c>
      <c r="F195" s="112">
        <v>0</v>
      </c>
      <c r="G195" s="112">
        <v>32457.5</v>
      </c>
      <c r="H195" s="112">
        <v>0</v>
      </c>
      <c r="I195" s="112">
        <v>32457.5</v>
      </c>
      <c r="J195" s="112">
        <v>0</v>
      </c>
      <c r="K195" s="112">
        <v>32457.5</v>
      </c>
    </row>
    <row r="196" spans="1:11" x14ac:dyDescent="0.2">
      <c r="A196" s="111" t="s">
        <v>263</v>
      </c>
      <c r="B196" s="111" t="s">
        <v>262</v>
      </c>
      <c r="C196" s="112">
        <v>0</v>
      </c>
      <c r="D196" s="112">
        <v>0</v>
      </c>
      <c r="E196" s="112">
        <v>5800.6</v>
      </c>
      <c r="F196" s="112">
        <v>0</v>
      </c>
      <c r="G196" s="112">
        <v>5800.6</v>
      </c>
      <c r="H196" s="112">
        <v>0</v>
      </c>
      <c r="I196" s="112">
        <v>5800.6</v>
      </c>
      <c r="J196" s="112">
        <v>0</v>
      </c>
      <c r="K196" s="112">
        <v>5800.6</v>
      </c>
    </row>
    <row r="197" spans="1:11" x14ac:dyDescent="0.2">
      <c r="A197" s="111" t="s">
        <v>259</v>
      </c>
      <c r="B197" s="111" t="s">
        <v>258</v>
      </c>
      <c r="C197" s="112">
        <v>0</v>
      </c>
      <c r="D197" s="112">
        <v>0</v>
      </c>
      <c r="E197" s="112">
        <v>20125</v>
      </c>
      <c r="F197" s="112">
        <v>0</v>
      </c>
      <c r="G197" s="112">
        <v>20125</v>
      </c>
      <c r="H197" s="112">
        <v>0</v>
      </c>
      <c r="I197" s="112">
        <v>20125</v>
      </c>
      <c r="J197" s="112">
        <v>0</v>
      </c>
      <c r="K197" s="112">
        <v>20125</v>
      </c>
    </row>
    <row r="198" spans="1:11" x14ac:dyDescent="0.2">
      <c r="A198" s="111" t="s">
        <v>624</v>
      </c>
      <c r="B198" s="111" t="s">
        <v>623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</row>
    <row r="199" spans="1:11" x14ac:dyDescent="0.2">
      <c r="A199" s="111" t="s">
        <v>251</v>
      </c>
      <c r="B199" s="111" t="s">
        <v>820</v>
      </c>
      <c r="C199" s="112">
        <v>0</v>
      </c>
      <c r="D199" s="112">
        <v>0</v>
      </c>
      <c r="E199" s="112">
        <v>250</v>
      </c>
      <c r="F199" s="112">
        <v>0</v>
      </c>
      <c r="G199" s="112">
        <v>250</v>
      </c>
      <c r="H199" s="112">
        <v>0</v>
      </c>
      <c r="I199" s="112">
        <v>250</v>
      </c>
      <c r="J199" s="112">
        <v>0</v>
      </c>
      <c r="K199" s="112">
        <v>250</v>
      </c>
    </row>
    <row r="200" spans="1:11" x14ac:dyDescent="0.2">
      <c r="A200" s="111" t="s">
        <v>249</v>
      </c>
      <c r="B200" s="111" t="s">
        <v>248</v>
      </c>
      <c r="C200" s="112">
        <v>0</v>
      </c>
      <c r="D200" s="112">
        <v>0</v>
      </c>
      <c r="E200" s="112">
        <v>12126.55</v>
      </c>
      <c r="F200" s="112">
        <v>0</v>
      </c>
      <c r="G200" s="112">
        <v>12126.55</v>
      </c>
      <c r="H200" s="112">
        <v>0</v>
      </c>
      <c r="I200" s="112">
        <v>12126.55</v>
      </c>
      <c r="J200" s="112">
        <v>0</v>
      </c>
      <c r="K200" s="112">
        <v>12126.55</v>
      </c>
    </row>
    <row r="201" spans="1:11" x14ac:dyDescent="0.2">
      <c r="A201" s="111" t="s">
        <v>821</v>
      </c>
      <c r="B201" s="111" t="s">
        <v>822</v>
      </c>
      <c r="C201" s="112">
        <v>0</v>
      </c>
      <c r="D201" s="112">
        <v>0</v>
      </c>
      <c r="E201" s="112">
        <v>3974.95</v>
      </c>
      <c r="F201" s="112">
        <v>0</v>
      </c>
      <c r="G201" s="112">
        <v>3974.95</v>
      </c>
      <c r="H201" s="112">
        <v>0</v>
      </c>
      <c r="I201" s="112">
        <v>3974.95</v>
      </c>
      <c r="J201" s="112">
        <v>0</v>
      </c>
      <c r="K201" s="112">
        <v>3974.95</v>
      </c>
    </row>
    <row r="202" spans="1:11" x14ac:dyDescent="0.2">
      <c r="A202" s="111" t="s">
        <v>243</v>
      </c>
      <c r="B202" s="111" t="s">
        <v>823</v>
      </c>
      <c r="C202" s="112">
        <v>0</v>
      </c>
      <c r="D202" s="112">
        <v>0</v>
      </c>
      <c r="E202" s="112">
        <v>22540.54</v>
      </c>
      <c r="F202" s="112">
        <v>0</v>
      </c>
      <c r="G202" s="112">
        <v>22540.54</v>
      </c>
      <c r="H202" s="112">
        <v>0</v>
      </c>
      <c r="I202" s="112">
        <v>22540.54</v>
      </c>
      <c r="J202" s="112">
        <v>0</v>
      </c>
      <c r="K202" s="112">
        <v>22540.54</v>
      </c>
    </row>
    <row r="203" spans="1:11" x14ac:dyDescent="0.2">
      <c r="A203" s="111" t="s">
        <v>239</v>
      </c>
      <c r="B203" s="111" t="s">
        <v>864</v>
      </c>
      <c r="C203" s="112">
        <v>0</v>
      </c>
      <c r="D203" s="112">
        <v>0</v>
      </c>
      <c r="E203" s="112">
        <v>18746.52</v>
      </c>
      <c r="F203" s="112">
        <v>0</v>
      </c>
      <c r="G203" s="112">
        <v>18746.52</v>
      </c>
      <c r="H203" s="112">
        <v>0</v>
      </c>
      <c r="I203" s="112">
        <v>18746.52</v>
      </c>
      <c r="J203" s="112">
        <v>0</v>
      </c>
      <c r="K203" s="112">
        <v>18746.52</v>
      </c>
    </row>
    <row r="204" spans="1:11" x14ac:dyDescent="0.2">
      <c r="A204" s="111" t="s">
        <v>237</v>
      </c>
      <c r="B204" s="111" t="s">
        <v>236</v>
      </c>
      <c r="C204" s="112">
        <v>0</v>
      </c>
      <c r="D204" s="112">
        <v>0</v>
      </c>
      <c r="E204" s="112">
        <v>58329.62</v>
      </c>
      <c r="F204" s="112">
        <v>0</v>
      </c>
      <c r="G204" s="112">
        <v>58329.62</v>
      </c>
      <c r="H204" s="112">
        <v>0</v>
      </c>
      <c r="I204" s="112">
        <v>58329.62</v>
      </c>
      <c r="J204" s="112">
        <v>0</v>
      </c>
      <c r="K204" s="112">
        <v>58329.62</v>
      </c>
    </row>
    <row r="205" spans="1:11" x14ac:dyDescent="0.2">
      <c r="A205" s="111" t="s">
        <v>235</v>
      </c>
      <c r="B205" s="111" t="s">
        <v>234</v>
      </c>
      <c r="C205" s="112">
        <v>0</v>
      </c>
      <c r="D205" s="112">
        <v>0</v>
      </c>
      <c r="E205" s="112">
        <v>4608.75</v>
      </c>
      <c r="F205" s="112">
        <v>0</v>
      </c>
      <c r="G205" s="112">
        <v>4608.75</v>
      </c>
      <c r="H205" s="112">
        <v>0</v>
      </c>
      <c r="I205" s="112">
        <v>4608.75</v>
      </c>
      <c r="J205" s="112">
        <v>0</v>
      </c>
      <c r="K205" s="112">
        <v>4608.75</v>
      </c>
    </row>
    <row r="206" spans="1:11" x14ac:dyDescent="0.2">
      <c r="A206" s="111" t="s">
        <v>231</v>
      </c>
      <c r="B206" s="111" t="s">
        <v>230</v>
      </c>
      <c r="C206" s="112">
        <v>0</v>
      </c>
      <c r="D206" s="112">
        <v>0</v>
      </c>
      <c r="E206" s="112">
        <v>35000</v>
      </c>
      <c r="F206" s="112">
        <v>0</v>
      </c>
      <c r="G206" s="112">
        <v>35000</v>
      </c>
      <c r="H206" s="112">
        <v>0</v>
      </c>
      <c r="I206" s="112">
        <v>35000</v>
      </c>
      <c r="J206" s="112">
        <v>0</v>
      </c>
      <c r="K206" s="112">
        <v>35000</v>
      </c>
    </row>
    <row r="207" spans="1:11" x14ac:dyDescent="0.2">
      <c r="A207" s="111" t="s">
        <v>824</v>
      </c>
      <c r="B207" s="111" t="s">
        <v>825</v>
      </c>
      <c r="C207" s="112">
        <v>0</v>
      </c>
      <c r="D207" s="112">
        <v>0</v>
      </c>
      <c r="E207" s="112">
        <v>74375</v>
      </c>
      <c r="F207" s="112">
        <v>0</v>
      </c>
      <c r="G207" s="112">
        <v>74375</v>
      </c>
      <c r="H207" s="112">
        <v>0</v>
      </c>
      <c r="I207" s="112">
        <v>74375</v>
      </c>
      <c r="J207" s="112">
        <v>0</v>
      </c>
      <c r="K207" s="112">
        <v>74375</v>
      </c>
    </row>
    <row r="208" spans="1:11" x14ac:dyDescent="0.2">
      <c r="A208" s="111" t="s">
        <v>225</v>
      </c>
      <c r="B208" s="111" t="s">
        <v>224</v>
      </c>
      <c r="C208" s="112">
        <v>0</v>
      </c>
      <c r="D208" s="112">
        <v>0</v>
      </c>
      <c r="E208" s="112">
        <v>1253.21</v>
      </c>
      <c r="F208" s="112">
        <v>0</v>
      </c>
      <c r="G208" s="112">
        <v>1253.21</v>
      </c>
      <c r="H208" s="112">
        <v>0</v>
      </c>
      <c r="I208" s="112">
        <v>1253.21</v>
      </c>
      <c r="J208" s="112">
        <v>0</v>
      </c>
      <c r="K208" s="112">
        <v>1253.21</v>
      </c>
    </row>
    <row r="209" spans="1:11" x14ac:dyDescent="0.2">
      <c r="A209" s="111" t="s">
        <v>223</v>
      </c>
      <c r="B209" s="111" t="s">
        <v>222</v>
      </c>
      <c r="C209" s="112">
        <v>0</v>
      </c>
      <c r="D209" s="112">
        <v>0</v>
      </c>
      <c r="E209" s="112">
        <v>69314.05</v>
      </c>
      <c r="F209" s="112">
        <v>0</v>
      </c>
      <c r="G209" s="112">
        <v>69314.05</v>
      </c>
      <c r="H209" s="112">
        <v>0</v>
      </c>
      <c r="I209" s="112">
        <v>69314.05</v>
      </c>
      <c r="J209" s="112">
        <v>0</v>
      </c>
      <c r="K209" s="112">
        <v>69314.05</v>
      </c>
    </row>
    <row r="210" spans="1:11" x14ac:dyDescent="0.2">
      <c r="A210" s="111" t="s">
        <v>221</v>
      </c>
      <c r="B210" s="111" t="s">
        <v>220</v>
      </c>
      <c r="C210" s="112">
        <v>0</v>
      </c>
      <c r="D210" s="112">
        <v>0</v>
      </c>
      <c r="E210" s="112">
        <v>54545</v>
      </c>
      <c r="F210" s="112">
        <v>0</v>
      </c>
      <c r="G210" s="112">
        <v>54545</v>
      </c>
      <c r="H210" s="112">
        <v>0</v>
      </c>
      <c r="I210" s="112">
        <v>54545</v>
      </c>
      <c r="J210" s="112">
        <v>0</v>
      </c>
      <c r="K210" s="112">
        <v>54545</v>
      </c>
    </row>
    <row r="211" spans="1:11" x14ac:dyDescent="0.2">
      <c r="A211" s="111" t="s">
        <v>215</v>
      </c>
      <c r="B211" s="111" t="s">
        <v>214</v>
      </c>
      <c r="C211" s="112">
        <v>0</v>
      </c>
      <c r="D211" s="112">
        <v>0</v>
      </c>
      <c r="E211" s="112">
        <v>1803.05</v>
      </c>
      <c r="F211" s="112">
        <v>0</v>
      </c>
      <c r="G211" s="112">
        <v>1803.05</v>
      </c>
      <c r="H211" s="112">
        <v>0</v>
      </c>
      <c r="I211" s="112">
        <v>1803.05</v>
      </c>
      <c r="J211" s="112">
        <v>0</v>
      </c>
      <c r="K211" s="112">
        <v>1803.05</v>
      </c>
    </row>
    <row r="212" spans="1:11" x14ac:dyDescent="0.2">
      <c r="A212" s="111" t="s">
        <v>211</v>
      </c>
      <c r="B212" s="111" t="s">
        <v>210</v>
      </c>
      <c r="C212" s="112">
        <v>0</v>
      </c>
      <c r="D212" s="112">
        <v>0</v>
      </c>
      <c r="E212" s="112">
        <v>282.5</v>
      </c>
      <c r="F212" s="112">
        <v>0</v>
      </c>
      <c r="G212" s="112">
        <v>282.5</v>
      </c>
      <c r="H212" s="112">
        <v>0</v>
      </c>
      <c r="I212" s="112">
        <v>282.5</v>
      </c>
      <c r="J212" s="112">
        <v>0</v>
      </c>
      <c r="K212" s="112">
        <v>282.5</v>
      </c>
    </row>
    <row r="213" spans="1:11" x14ac:dyDescent="0.2">
      <c r="A213" s="111" t="s">
        <v>209</v>
      </c>
      <c r="B213" s="111" t="s">
        <v>208</v>
      </c>
      <c r="C213" s="112">
        <v>0</v>
      </c>
      <c r="D213" s="112">
        <v>0</v>
      </c>
      <c r="E213" s="112">
        <v>1920</v>
      </c>
      <c r="F213" s="112">
        <v>0</v>
      </c>
      <c r="G213" s="112">
        <v>1920</v>
      </c>
      <c r="H213" s="112">
        <v>0</v>
      </c>
      <c r="I213" s="112">
        <v>1920</v>
      </c>
      <c r="J213" s="112">
        <v>0</v>
      </c>
      <c r="K213" s="112">
        <v>1920</v>
      </c>
    </row>
    <row r="214" spans="1:11" x14ac:dyDescent="0.2">
      <c r="A214" s="111" t="s">
        <v>207</v>
      </c>
      <c r="B214" s="111" t="s">
        <v>206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</row>
    <row r="215" spans="1:11" x14ac:dyDescent="0.2">
      <c r="A215" s="111" t="s">
        <v>205</v>
      </c>
      <c r="B215" s="111" t="s">
        <v>204</v>
      </c>
      <c r="C215" s="112">
        <v>0</v>
      </c>
      <c r="D215" s="112">
        <v>0</v>
      </c>
      <c r="E215" s="112">
        <v>77981.25</v>
      </c>
      <c r="F215" s="112">
        <v>0</v>
      </c>
      <c r="G215" s="112">
        <v>77981.25</v>
      </c>
      <c r="H215" s="112">
        <v>0</v>
      </c>
      <c r="I215" s="112">
        <v>77981.25</v>
      </c>
      <c r="J215" s="112">
        <v>0</v>
      </c>
      <c r="K215" s="112">
        <v>77981.25</v>
      </c>
    </row>
    <row r="216" spans="1:11" x14ac:dyDescent="0.2">
      <c r="A216" s="111" t="s">
        <v>199</v>
      </c>
      <c r="B216" s="111" t="s">
        <v>198</v>
      </c>
      <c r="C216" s="112">
        <v>0</v>
      </c>
      <c r="D216" s="112">
        <v>0</v>
      </c>
      <c r="E216" s="112">
        <v>2581.25</v>
      </c>
      <c r="F216" s="112">
        <v>0</v>
      </c>
      <c r="G216" s="112">
        <v>2581.25</v>
      </c>
      <c r="H216" s="112">
        <v>0</v>
      </c>
      <c r="I216" s="112">
        <v>2581.25</v>
      </c>
      <c r="J216" s="112">
        <v>0</v>
      </c>
      <c r="K216" s="112">
        <v>2581.25</v>
      </c>
    </row>
    <row r="217" spans="1:11" x14ac:dyDescent="0.2">
      <c r="A217" s="111" t="s">
        <v>181</v>
      </c>
      <c r="B217" s="111" t="s">
        <v>180</v>
      </c>
      <c r="C217" s="112">
        <v>0</v>
      </c>
      <c r="D217" s="112">
        <v>0</v>
      </c>
      <c r="E217" s="112">
        <v>2362.5</v>
      </c>
      <c r="F217" s="112">
        <v>0</v>
      </c>
      <c r="G217" s="112">
        <v>2362.5</v>
      </c>
      <c r="H217" s="112">
        <v>0</v>
      </c>
      <c r="I217" s="112">
        <v>2362.5</v>
      </c>
      <c r="J217" s="112">
        <v>0</v>
      </c>
      <c r="K217" s="112">
        <v>2362.5</v>
      </c>
    </row>
    <row r="218" spans="1:11" x14ac:dyDescent="0.2">
      <c r="A218" s="111" t="s">
        <v>326</v>
      </c>
      <c r="B218" s="111" t="s">
        <v>325</v>
      </c>
      <c r="C218" s="112">
        <v>0</v>
      </c>
      <c r="D218" s="112">
        <v>0</v>
      </c>
      <c r="E218" s="112">
        <v>20386.13</v>
      </c>
      <c r="F218" s="112">
        <v>0</v>
      </c>
      <c r="G218" s="112">
        <v>20386.13</v>
      </c>
      <c r="H218" s="112">
        <v>0</v>
      </c>
      <c r="I218" s="112">
        <v>20386.13</v>
      </c>
      <c r="J218" s="112">
        <v>0</v>
      </c>
      <c r="K218" s="112">
        <v>20386.13</v>
      </c>
    </row>
    <row r="219" spans="1:11" x14ac:dyDescent="0.2">
      <c r="A219" s="111" t="s">
        <v>324</v>
      </c>
      <c r="B219" s="111" t="s">
        <v>323</v>
      </c>
      <c r="C219" s="112">
        <v>0</v>
      </c>
      <c r="D219" s="112">
        <v>0</v>
      </c>
      <c r="E219" s="112">
        <v>10727.4</v>
      </c>
      <c r="F219" s="112">
        <v>0</v>
      </c>
      <c r="G219" s="112">
        <v>10727.4</v>
      </c>
      <c r="H219" s="112">
        <v>0</v>
      </c>
      <c r="I219" s="112">
        <v>10727.4</v>
      </c>
      <c r="J219" s="112">
        <v>0</v>
      </c>
      <c r="K219" s="112">
        <v>10727.4</v>
      </c>
    </row>
    <row r="220" spans="1:11" x14ac:dyDescent="0.2">
      <c r="A220" s="111" t="s">
        <v>316</v>
      </c>
      <c r="B220" s="111" t="s">
        <v>826</v>
      </c>
      <c r="C220" s="112">
        <v>0</v>
      </c>
      <c r="D220" s="112">
        <v>0</v>
      </c>
      <c r="E220" s="112">
        <v>20893.599999999999</v>
      </c>
      <c r="F220" s="112">
        <v>0</v>
      </c>
      <c r="G220" s="112">
        <v>20893.599999999999</v>
      </c>
      <c r="H220" s="112">
        <v>0</v>
      </c>
      <c r="I220" s="112">
        <v>20893.599999999999</v>
      </c>
      <c r="J220" s="112">
        <v>0</v>
      </c>
      <c r="K220" s="112">
        <v>20893.599999999999</v>
      </c>
    </row>
    <row r="221" spans="1:11" x14ac:dyDescent="0.2">
      <c r="A221" s="111" t="s">
        <v>309</v>
      </c>
      <c r="B221" s="111" t="s">
        <v>827</v>
      </c>
      <c r="C221" s="112">
        <v>0</v>
      </c>
      <c r="D221" s="112">
        <v>0</v>
      </c>
      <c r="E221" s="112">
        <v>16738.849999999999</v>
      </c>
      <c r="F221" s="112">
        <v>0</v>
      </c>
      <c r="G221" s="112">
        <v>16738.849999999999</v>
      </c>
      <c r="H221" s="112">
        <v>0</v>
      </c>
      <c r="I221" s="112">
        <v>16738.849999999999</v>
      </c>
      <c r="J221" s="112">
        <v>0</v>
      </c>
      <c r="K221" s="112">
        <v>16738.849999999999</v>
      </c>
    </row>
    <row r="222" spans="1:11" x14ac:dyDescent="0.2">
      <c r="A222" s="111" t="s">
        <v>303</v>
      </c>
      <c r="B222" s="111" t="s">
        <v>302</v>
      </c>
      <c r="C222" s="112">
        <v>0</v>
      </c>
      <c r="D222" s="112">
        <v>0</v>
      </c>
      <c r="E222" s="112">
        <v>18963.82</v>
      </c>
      <c r="F222" s="112">
        <v>0</v>
      </c>
      <c r="G222" s="112">
        <v>18963.82</v>
      </c>
      <c r="H222" s="112">
        <v>0</v>
      </c>
      <c r="I222" s="112">
        <v>18963.82</v>
      </c>
      <c r="J222" s="112">
        <v>0</v>
      </c>
      <c r="K222" s="112">
        <v>18963.82</v>
      </c>
    </row>
    <row r="223" spans="1:11" x14ac:dyDescent="0.2">
      <c r="A223" s="111" t="s">
        <v>299</v>
      </c>
      <c r="B223" s="111" t="s">
        <v>298</v>
      </c>
      <c r="C223" s="112">
        <v>0</v>
      </c>
      <c r="D223" s="112">
        <v>0</v>
      </c>
      <c r="E223" s="112">
        <v>16502.939999999999</v>
      </c>
      <c r="F223" s="112">
        <v>0</v>
      </c>
      <c r="G223" s="112">
        <v>16502.939999999999</v>
      </c>
      <c r="H223" s="112">
        <v>0</v>
      </c>
      <c r="I223" s="112">
        <v>16502.939999999999</v>
      </c>
      <c r="J223" s="112">
        <v>0</v>
      </c>
      <c r="K223" s="112">
        <v>16502.939999999999</v>
      </c>
    </row>
    <row r="224" spans="1:11" x14ac:dyDescent="0.2">
      <c r="A224" s="111" t="s">
        <v>297</v>
      </c>
      <c r="B224" s="111" t="s">
        <v>296</v>
      </c>
      <c r="C224" s="112">
        <v>0</v>
      </c>
      <c r="D224" s="112">
        <v>0</v>
      </c>
      <c r="E224" s="112">
        <v>5112.2299999999996</v>
      </c>
      <c r="F224" s="112">
        <v>0</v>
      </c>
      <c r="G224" s="112">
        <v>5112.2299999999996</v>
      </c>
      <c r="H224" s="112">
        <v>0</v>
      </c>
      <c r="I224" s="112">
        <v>5112.2299999999996</v>
      </c>
      <c r="J224" s="112">
        <v>0</v>
      </c>
      <c r="K224" s="112">
        <v>5112.2299999999996</v>
      </c>
    </row>
    <row r="225" spans="1:11" x14ac:dyDescent="0.2">
      <c r="A225" s="111" t="s">
        <v>192</v>
      </c>
      <c r="B225" s="111" t="s">
        <v>191</v>
      </c>
      <c r="C225" s="112">
        <v>0</v>
      </c>
      <c r="D225" s="112">
        <v>0</v>
      </c>
      <c r="E225" s="112">
        <v>7470</v>
      </c>
      <c r="F225" s="112">
        <v>0</v>
      </c>
      <c r="G225" s="112">
        <v>7470</v>
      </c>
      <c r="H225" s="112">
        <v>0</v>
      </c>
      <c r="I225" s="112">
        <v>7470</v>
      </c>
      <c r="J225" s="112">
        <v>0</v>
      </c>
      <c r="K225" s="112">
        <v>7470</v>
      </c>
    </row>
    <row r="226" spans="1:11" x14ac:dyDescent="0.2">
      <c r="A226" s="111" t="s">
        <v>190</v>
      </c>
      <c r="B226" s="111" t="s">
        <v>189</v>
      </c>
      <c r="C226" s="112">
        <v>0</v>
      </c>
      <c r="D226" s="112">
        <v>0</v>
      </c>
      <c r="E226" s="112">
        <v>714</v>
      </c>
      <c r="F226" s="112">
        <v>0</v>
      </c>
      <c r="G226" s="112">
        <v>714</v>
      </c>
      <c r="H226" s="112">
        <v>0</v>
      </c>
      <c r="I226" s="112">
        <v>714</v>
      </c>
      <c r="J226" s="112">
        <v>0</v>
      </c>
      <c r="K226" s="112">
        <v>714</v>
      </c>
    </row>
    <row r="227" spans="1:11" x14ac:dyDescent="0.2">
      <c r="A227" s="111" t="s">
        <v>188</v>
      </c>
      <c r="B227" s="111" t="s">
        <v>187</v>
      </c>
      <c r="C227" s="112">
        <v>0</v>
      </c>
      <c r="D227" s="112">
        <v>0</v>
      </c>
      <c r="E227" s="112">
        <v>26840.05</v>
      </c>
      <c r="F227" s="112">
        <v>0</v>
      </c>
      <c r="G227" s="112">
        <v>26840.05</v>
      </c>
      <c r="H227" s="112">
        <v>0</v>
      </c>
      <c r="I227" s="112">
        <v>26840.05</v>
      </c>
      <c r="J227" s="112">
        <v>0</v>
      </c>
      <c r="K227" s="112">
        <v>26840.05</v>
      </c>
    </row>
    <row r="228" spans="1:11" x14ac:dyDescent="0.2">
      <c r="A228" s="111" t="s">
        <v>186</v>
      </c>
      <c r="B228" s="111" t="s">
        <v>86</v>
      </c>
      <c r="C228" s="112">
        <v>0</v>
      </c>
      <c r="D228" s="112">
        <v>0</v>
      </c>
      <c r="E228" s="112">
        <v>175639.32</v>
      </c>
      <c r="F228" s="112">
        <v>0</v>
      </c>
      <c r="G228" s="112">
        <v>175639.32</v>
      </c>
      <c r="H228" s="112">
        <v>0</v>
      </c>
      <c r="I228" s="112">
        <v>175639.32</v>
      </c>
      <c r="J228" s="112">
        <v>0</v>
      </c>
      <c r="K228" s="112">
        <v>175639.32</v>
      </c>
    </row>
    <row r="229" spans="1:11" x14ac:dyDescent="0.2">
      <c r="A229" s="111" t="s">
        <v>185</v>
      </c>
      <c r="B229" s="111" t="s">
        <v>143</v>
      </c>
      <c r="C229" s="112">
        <v>0</v>
      </c>
      <c r="D229" s="112">
        <v>0</v>
      </c>
      <c r="E229" s="112">
        <v>200</v>
      </c>
      <c r="F229" s="112">
        <v>0</v>
      </c>
      <c r="G229" s="112">
        <v>200</v>
      </c>
      <c r="H229" s="112">
        <v>0</v>
      </c>
      <c r="I229" s="112">
        <v>200</v>
      </c>
      <c r="J229" s="112">
        <v>0</v>
      </c>
      <c r="K229" s="112">
        <v>200</v>
      </c>
    </row>
    <row r="230" spans="1:11" x14ac:dyDescent="0.2">
      <c r="A230" s="111" t="s">
        <v>184</v>
      </c>
      <c r="B230" s="111" t="s">
        <v>828</v>
      </c>
      <c r="C230" s="112">
        <v>0</v>
      </c>
      <c r="D230" s="112">
        <v>0</v>
      </c>
      <c r="E230" s="112">
        <v>140</v>
      </c>
      <c r="F230" s="112">
        <v>0</v>
      </c>
      <c r="G230" s="112">
        <v>140</v>
      </c>
      <c r="H230" s="112">
        <v>0</v>
      </c>
      <c r="I230" s="112">
        <v>140</v>
      </c>
      <c r="J230" s="112">
        <v>0</v>
      </c>
      <c r="K230" s="112">
        <v>140</v>
      </c>
    </row>
    <row r="231" spans="1:11" x14ac:dyDescent="0.2">
      <c r="A231" s="111" t="s">
        <v>177</v>
      </c>
      <c r="B231" s="111" t="s">
        <v>176</v>
      </c>
      <c r="C231" s="112">
        <v>0</v>
      </c>
      <c r="D231" s="112">
        <v>0</v>
      </c>
      <c r="E231" s="112">
        <v>3210.03</v>
      </c>
      <c r="F231" s="112">
        <v>0</v>
      </c>
      <c r="G231" s="112">
        <v>3210.03</v>
      </c>
      <c r="H231" s="112">
        <v>0</v>
      </c>
      <c r="I231" s="112">
        <v>3210.03</v>
      </c>
      <c r="J231" s="112">
        <v>0</v>
      </c>
      <c r="K231" s="112">
        <v>3210.03</v>
      </c>
    </row>
    <row r="232" spans="1:11" x14ac:dyDescent="0.2">
      <c r="A232" s="111" t="s">
        <v>175</v>
      </c>
      <c r="B232" s="111" t="s">
        <v>174</v>
      </c>
      <c r="C232" s="112">
        <v>0</v>
      </c>
      <c r="D232" s="112">
        <v>0</v>
      </c>
      <c r="E232" s="112">
        <v>8467.1200000000008</v>
      </c>
      <c r="F232" s="112">
        <v>0</v>
      </c>
      <c r="G232" s="112">
        <v>8467.1200000000008</v>
      </c>
      <c r="H232" s="112">
        <v>0</v>
      </c>
      <c r="I232" s="112">
        <v>8467.1200000000008</v>
      </c>
      <c r="J232" s="112">
        <v>0</v>
      </c>
      <c r="K232" s="112">
        <v>8467.1200000000008</v>
      </c>
    </row>
    <row r="233" spans="1:11" x14ac:dyDescent="0.2">
      <c r="A233" s="111" t="s">
        <v>173</v>
      </c>
      <c r="B233" s="111" t="s">
        <v>172</v>
      </c>
      <c r="C233" s="112">
        <v>0</v>
      </c>
      <c r="D233" s="112">
        <v>0</v>
      </c>
      <c r="E233" s="112">
        <v>708.59</v>
      </c>
      <c r="F233" s="112">
        <v>0</v>
      </c>
      <c r="G233" s="112">
        <v>708.59</v>
      </c>
      <c r="H233" s="112">
        <v>0</v>
      </c>
      <c r="I233" s="112">
        <v>708.59</v>
      </c>
      <c r="J233" s="112">
        <v>0</v>
      </c>
      <c r="K233" s="112">
        <v>708.59</v>
      </c>
    </row>
    <row r="234" spans="1:11" x14ac:dyDescent="0.2">
      <c r="A234" s="111" t="s">
        <v>169</v>
      </c>
      <c r="B234" s="111" t="s">
        <v>168</v>
      </c>
      <c r="C234" s="112">
        <v>0</v>
      </c>
      <c r="D234" s="112">
        <v>0</v>
      </c>
      <c r="E234" s="112">
        <v>607.5</v>
      </c>
      <c r="F234" s="112">
        <v>0</v>
      </c>
      <c r="G234" s="112">
        <v>607.5</v>
      </c>
      <c r="H234" s="112">
        <v>0</v>
      </c>
      <c r="I234" s="112">
        <v>607.5</v>
      </c>
      <c r="J234" s="112">
        <v>0</v>
      </c>
      <c r="K234" s="112">
        <v>607.5</v>
      </c>
    </row>
    <row r="235" spans="1:11" x14ac:dyDescent="0.2">
      <c r="A235" s="111" t="s">
        <v>165</v>
      </c>
      <c r="B235" s="111" t="s">
        <v>164</v>
      </c>
      <c r="C235" s="112">
        <v>0</v>
      </c>
      <c r="D235" s="112">
        <v>0</v>
      </c>
      <c r="E235" s="112">
        <v>78.72</v>
      </c>
      <c r="F235" s="112">
        <v>0</v>
      </c>
      <c r="G235" s="112">
        <v>78.72</v>
      </c>
      <c r="H235" s="112">
        <v>0</v>
      </c>
      <c r="I235" s="112">
        <v>78.72</v>
      </c>
      <c r="J235" s="112">
        <v>0</v>
      </c>
      <c r="K235" s="112">
        <v>78.72</v>
      </c>
    </row>
    <row r="236" spans="1:11" x14ac:dyDescent="0.2">
      <c r="A236" s="111" t="s">
        <v>163</v>
      </c>
      <c r="B236" s="111" t="s">
        <v>162</v>
      </c>
      <c r="C236" s="112">
        <v>0</v>
      </c>
      <c r="D236" s="112">
        <v>0</v>
      </c>
      <c r="E236" s="112">
        <v>21.24</v>
      </c>
      <c r="F236" s="112">
        <v>0</v>
      </c>
      <c r="G236" s="112">
        <v>21.24</v>
      </c>
      <c r="H236" s="112">
        <v>0</v>
      </c>
      <c r="I236" s="112">
        <v>21.24</v>
      </c>
      <c r="J236" s="112">
        <v>0</v>
      </c>
      <c r="K236" s="112">
        <v>21.24</v>
      </c>
    </row>
    <row r="237" spans="1:11" x14ac:dyDescent="0.2">
      <c r="A237" s="111" t="s">
        <v>148</v>
      </c>
      <c r="B237" s="111" t="s">
        <v>147</v>
      </c>
      <c r="C237" s="112">
        <v>0</v>
      </c>
      <c r="D237" s="112">
        <v>0</v>
      </c>
      <c r="E237" s="112">
        <v>1836.77</v>
      </c>
      <c r="F237" s="112">
        <v>0</v>
      </c>
      <c r="G237" s="112">
        <v>1836.77</v>
      </c>
      <c r="H237" s="112">
        <v>0</v>
      </c>
      <c r="I237" s="112">
        <v>1836.77</v>
      </c>
      <c r="J237" s="112">
        <v>0</v>
      </c>
      <c r="K237" s="112">
        <v>1836.77</v>
      </c>
    </row>
    <row r="238" spans="1:11" x14ac:dyDescent="0.2">
      <c r="A238" s="111" t="s">
        <v>144</v>
      </c>
      <c r="B238" s="111" t="s">
        <v>143</v>
      </c>
      <c r="C238" s="112">
        <v>0</v>
      </c>
      <c r="D238" s="112">
        <v>0</v>
      </c>
      <c r="E238" s="112">
        <v>295</v>
      </c>
      <c r="F238" s="112">
        <v>0</v>
      </c>
      <c r="G238" s="112">
        <v>295</v>
      </c>
      <c r="H238" s="112">
        <v>0</v>
      </c>
      <c r="I238" s="112">
        <v>295</v>
      </c>
      <c r="J238" s="112">
        <v>0</v>
      </c>
      <c r="K238" s="112">
        <v>295</v>
      </c>
    </row>
    <row r="239" spans="1:11" x14ac:dyDescent="0.2">
      <c r="A239" s="111" t="s">
        <v>142</v>
      </c>
      <c r="B239" s="111" t="s">
        <v>1174</v>
      </c>
      <c r="C239" s="112">
        <v>0</v>
      </c>
      <c r="D239" s="112">
        <v>0</v>
      </c>
      <c r="E239" s="112">
        <v>1460648.2</v>
      </c>
      <c r="F239" s="112">
        <v>0</v>
      </c>
      <c r="G239" s="112">
        <v>1460648.2</v>
      </c>
      <c r="H239" s="112">
        <v>0</v>
      </c>
      <c r="I239" s="112">
        <v>1460648.2</v>
      </c>
      <c r="J239" s="112">
        <v>0</v>
      </c>
      <c r="K239" s="112">
        <v>1460648.2</v>
      </c>
    </row>
    <row r="240" spans="1:11" x14ac:dyDescent="0.2">
      <c r="A240" s="111" t="s">
        <v>456</v>
      </c>
      <c r="B240" s="111" t="s">
        <v>455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</row>
    <row r="241" spans="1:11" x14ac:dyDescent="0.2">
      <c r="A241" s="111" t="s">
        <v>136</v>
      </c>
      <c r="B241" s="111" t="s">
        <v>830</v>
      </c>
      <c r="C241" s="112">
        <v>0</v>
      </c>
      <c r="D241" s="112">
        <v>0</v>
      </c>
      <c r="E241" s="112">
        <v>140746.44</v>
      </c>
      <c r="F241" s="112">
        <v>0</v>
      </c>
      <c r="G241" s="112">
        <v>140746.44</v>
      </c>
      <c r="H241" s="112">
        <v>0</v>
      </c>
      <c r="I241" s="112">
        <v>140746.44</v>
      </c>
      <c r="J241" s="112">
        <v>0</v>
      </c>
      <c r="K241" s="112">
        <v>140746.44</v>
      </c>
    </row>
    <row r="242" spans="1:11" x14ac:dyDescent="0.2">
      <c r="A242" s="111" t="s">
        <v>831</v>
      </c>
      <c r="B242" s="111" t="s">
        <v>832</v>
      </c>
      <c r="C242" s="112">
        <v>0</v>
      </c>
      <c r="D242" s="112">
        <v>0</v>
      </c>
      <c r="E242" s="112">
        <v>12633.66</v>
      </c>
      <c r="F242" s="112">
        <v>0</v>
      </c>
      <c r="G242" s="112">
        <v>12633.66</v>
      </c>
      <c r="H242" s="112">
        <v>0</v>
      </c>
      <c r="I242" s="112">
        <v>12633.66</v>
      </c>
      <c r="J242" s="112">
        <v>0</v>
      </c>
      <c r="K242" s="112">
        <v>12633.66</v>
      </c>
    </row>
    <row r="243" spans="1:11" ht="14.25" x14ac:dyDescent="0.2">
      <c r="A243" s="561" t="s">
        <v>833</v>
      </c>
      <c r="B243" s="561"/>
      <c r="C243" s="113">
        <v>0</v>
      </c>
      <c r="D243" s="113">
        <v>0</v>
      </c>
      <c r="E243" s="113">
        <v>5649660.0800000001</v>
      </c>
      <c r="F243" s="113">
        <v>0</v>
      </c>
      <c r="G243" s="113">
        <v>5649660.0800000001</v>
      </c>
      <c r="H243" s="113">
        <v>0</v>
      </c>
      <c r="I243" s="113">
        <v>5649660.0800000001</v>
      </c>
      <c r="J243" s="113">
        <v>0</v>
      </c>
      <c r="K243" s="113">
        <v>5649660.0800000001</v>
      </c>
    </row>
    <row r="244" spans="1:11" x14ac:dyDescent="0.2">
      <c r="A244" s="557"/>
      <c r="B244" s="557"/>
      <c r="C244" s="557"/>
      <c r="D244" s="557"/>
      <c r="E244" s="557"/>
      <c r="F244" s="557"/>
      <c r="G244" s="557"/>
      <c r="H244" s="557"/>
      <c r="I244" s="557"/>
      <c r="J244" s="557"/>
      <c r="K244" s="557"/>
    </row>
    <row r="245" spans="1:11" x14ac:dyDescent="0.2">
      <c r="A245" s="559" t="s">
        <v>771</v>
      </c>
      <c r="B245" s="559"/>
      <c r="C245" s="559"/>
      <c r="D245" s="559"/>
      <c r="E245" s="559"/>
      <c r="F245" s="559"/>
      <c r="G245" s="559"/>
      <c r="H245" s="559"/>
      <c r="I245" s="559"/>
      <c r="J245" s="559"/>
      <c r="K245" s="559"/>
    </row>
    <row r="246" spans="1:11" ht="12.75" customHeight="1" x14ac:dyDescent="0.2">
      <c r="A246" s="135" t="s">
        <v>772</v>
      </c>
      <c r="B246" s="135" t="s">
        <v>773</v>
      </c>
      <c r="C246" s="560" t="s">
        <v>774</v>
      </c>
      <c r="D246" s="560"/>
      <c r="E246" s="560" t="s">
        <v>775</v>
      </c>
      <c r="F246" s="560"/>
      <c r="G246" s="560" t="s">
        <v>776</v>
      </c>
      <c r="H246" s="560"/>
      <c r="I246" s="560" t="s">
        <v>777</v>
      </c>
      <c r="J246" s="560"/>
      <c r="K246" s="135" t="s">
        <v>778</v>
      </c>
    </row>
    <row r="247" spans="1:11" x14ac:dyDescent="0.2">
      <c r="A247" s="111" t="s">
        <v>1102</v>
      </c>
      <c r="B247" s="111" t="s">
        <v>1103</v>
      </c>
      <c r="C247" s="112">
        <v>0</v>
      </c>
      <c r="D247" s="112">
        <v>3653430.75</v>
      </c>
      <c r="E247" s="112">
        <v>0</v>
      </c>
      <c r="F247" s="112">
        <v>0</v>
      </c>
      <c r="G247" s="112">
        <v>0</v>
      </c>
      <c r="H247" s="112">
        <v>3653430.75</v>
      </c>
      <c r="I247" s="112">
        <v>0</v>
      </c>
      <c r="J247" s="112">
        <v>3653430.75</v>
      </c>
      <c r="K247" s="112">
        <v>-3653430.75</v>
      </c>
    </row>
    <row r="248" spans="1:11" x14ac:dyDescent="0.2">
      <c r="A248" s="111" t="s">
        <v>1104</v>
      </c>
      <c r="B248" s="111" t="s">
        <v>1105</v>
      </c>
      <c r="C248" s="112">
        <v>0</v>
      </c>
      <c r="D248" s="112">
        <v>161218183.40000001</v>
      </c>
      <c r="E248" s="112">
        <v>0</v>
      </c>
      <c r="F248" s="112">
        <v>0</v>
      </c>
      <c r="G248" s="112">
        <v>0</v>
      </c>
      <c r="H248" s="112">
        <v>161218183.40000001</v>
      </c>
      <c r="I248" s="112">
        <v>0</v>
      </c>
      <c r="J248" s="112">
        <v>161218183.40000001</v>
      </c>
      <c r="K248" s="112">
        <v>-161218183.40000001</v>
      </c>
    </row>
    <row r="249" spans="1:11" x14ac:dyDescent="0.2">
      <c r="A249" s="111" t="s">
        <v>1106</v>
      </c>
      <c r="B249" s="111" t="s">
        <v>1107</v>
      </c>
      <c r="C249" s="112">
        <v>0</v>
      </c>
      <c r="D249" s="112">
        <v>782392819.52999997</v>
      </c>
      <c r="E249" s="112">
        <v>241024168.34999999</v>
      </c>
      <c r="F249" s="112">
        <v>0</v>
      </c>
      <c r="G249" s="112">
        <v>241024168.34999999</v>
      </c>
      <c r="H249" s="112">
        <v>782392819.52999997</v>
      </c>
      <c r="I249" s="112">
        <v>0</v>
      </c>
      <c r="J249" s="112">
        <v>541368651.17999995</v>
      </c>
      <c r="K249" s="112">
        <v>-541368651.17999995</v>
      </c>
    </row>
    <row r="250" spans="1:11" x14ac:dyDescent="0.2">
      <c r="A250" s="111" t="s">
        <v>1108</v>
      </c>
      <c r="B250" s="111" t="s">
        <v>1109</v>
      </c>
      <c r="C250" s="112">
        <v>0</v>
      </c>
      <c r="D250" s="112">
        <v>904240158.16999996</v>
      </c>
      <c r="E250" s="112">
        <v>0</v>
      </c>
      <c r="F250" s="112">
        <v>0</v>
      </c>
      <c r="G250" s="112">
        <v>0</v>
      </c>
      <c r="H250" s="112">
        <v>904240158.16999996</v>
      </c>
      <c r="I250" s="112">
        <v>0</v>
      </c>
      <c r="J250" s="112">
        <v>904240158.16999996</v>
      </c>
      <c r="K250" s="112">
        <v>-904240158.16999996</v>
      </c>
    </row>
    <row r="251" spans="1:11" x14ac:dyDescent="0.2">
      <c r="A251" s="111" t="s">
        <v>1110</v>
      </c>
      <c r="B251" s="111" t="s">
        <v>1111</v>
      </c>
      <c r="C251" s="112">
        <v>0</v>
      </c>
      <c r="D251" s="112">
        <v>86639.19</v>
      </c>
      <c r="E251" s="112">
        <v>0</v>
      </c>
      <c r="F251" s="112">
        <v>0</v>
      </c>
      <c r="G251" s="112">
        <v>0</v>
      </c>
      <c r="H251" s="112">
        <v>86639.19</v>
      </c>
      <c r="I251" s="112">
        <v>0</v>
      </c>
      <c r="J251" s="112">
        <v>86639.19</v>
      </c>
      <c r="K251" s="112">
        <v>-86639.19</v>
      </c>
    </row>
    <row r="252" spans="1:11" x14ac:dyDescent="0.2">
      <c r="A252" s="111" t="s">
        <v>1112</v>
      </c>
      <c r="B252" s="111" t="s">
        <v>1113</v>
      </c>
      <c r="C252" s="112">
        <v>0</v>
      </c>
      <c r="D252" s="112">
        <v>185917997.94</v>
      </c>
      <c r="E252" s="112">
        <v>0</v>
      </c>
      <c r="F252" s="112">
        <v>0</v>
      </c>
      <c r="G252" s="112">
        <v>0</v>
      </c>
      <c r="H252" s="112">
        <v>185917997.94</v>
      </c>
      <c r="I252" s="112">
        <v>0</v>
      </c>
      <c r="J252" s="112">
        <v>185917997.94</v>
      </c>
      <c r="K252" s="112">
        <v>-185917997.94</v>
      </c>
    </row>
    <row r="253" spans="1:11" x14ac:dyDescent="0.2">
      <c r="A253" s="111" t="s">
        <v>1114</v>
      </c>
      <c r="B253" s="111" t="s">
        <v>1115</v>
      </c>
      <c r="C253" s="112">
        <v>0</v>
      </c>
      <c r="D253" s="112">
        <v>51999384.060000002</v>
      </c>
      <c r="E253" s="112">
        <v>0</v>
      </c>
      <c r="F253" s="112">
        <v>0</v>
      </c>
      <c r="G253" s="112">
        <v>0</v>
      </c>
      <c r="H253" s="112">
        <v>51999384.060000002</v>
      </c>
      <c r="I253" s="112">
        <v>0</v>
      </c>
      <c r="J253" s="112">
        <v>51999384.060000002</v>
      </c>
      <c r="K253" s="112">
        <v>-51999384.060000002</v>
      </c>
    </row>
    <row r="254" spans="1:11" x14ac:dyDescent="0.2">
      <c r="A254" s="111" t="s">
        <v>1116</v>
      </c>
      <c r="B254" s="111" t="s">
        <v>1117</v>
      </c>
      <c r="C254" s="112">
        <v>0</v>
      </c>
      <c r="D254" s="112">
        <v>5107650739.7200003</v>
      </c>
      <c r="E254" s="112">
        <v>0</v>
      </c>
      <c r="F254" s="112">
        <v>0</v>
      </c>
      <c r="G254" s="112">
        <v>0</v>
      </c>
      <c r="H254" s="112">
        <v>5107650739.7200003</v>
      </c>
      <c r="I254" s="112">
        <v>0</v>
      </c>
      <c r="J254" s="112">
        <v>5107650739.7200003</v>
      </c>
      <c r="K254" s="112">
        <v>-5107650739.7200003</v>
      </c>
    </row>
    <row r="255" spans="1:11" x14ac:dyDescent="0.2">
      <c r="A255" s="111" t="s">
        <v>1118</v>
      </c>
      <c r="B255" s="111" t="s">
        <v>1119</v>
      </c>
      <c r="C255" s="112">
        <v>5564136.5499999998</v>
      </c>
      <c r="D255" s="112">
        <v>0</v>
      </c>
      <c r="E255" s="112">
        <v>0</v>
      </c>
      <c r="F255" s="112">
        <v>0</v>
      </c>
      <c r="G255" s="112">
        <v>5564136.5499999998</v>
      </c>
      <c r="H255" s="112">
        <v>0</v>
      </c>
      <c r="I255" s="112">
        <v>5564136.5499999998</v>
      </c>
      <c r="J255" s="112">
        <v>0</v>
      </c>
      <c r="K255" s="112">
        <v>5564136.5499999998</v>
      </c>
    </row>
    <row r="256" spans="1:11" x14ac:dyDescent="0.2">
      <c r="A256" s="111" t="s">
        <v>1120</v>
      </c>
      <c r="B256" s="111" t="s">
        <v>1121</v>
      </c>
      <c r="C256" s="112">
        <v>0</v>
      </c>
      <c r="D256" s="112">
        <v>349646549.52999997</v>
      </c>
      <c r="E256" s="112">
        <v>0</v>
      </c>
      <c r="F256" s="112">
        <v>0</v>
      </c>
      <c r="G256" s="112">
        <v>0</v>
      </c>
      <c r="H256" s="112">
        <v>349646549.52999997</v>
      </c>
      <c r="I256" s="112">
        <v>0</v>
      </c>
      <c r="J256" s="112">
        <v>349646549.52999997</v>
      </c>
      <c r="K256" s="112">
        <v>-349646549.52999997</v>
      </c>
    </row>
    <row r="257" spans="1:11" x14ac:dyDescent="0.2">
      <c r="A257" s="111" t="s">
        <v>1122</v>
      </c>
      <c r="B257" s="111" t="s">
        <v>1123</v>
      </c>
      <c r="C257" s="112">
        <v>2058495.87</v>
      </c>
      <c r="D257" s="112">
        <v>0</v>
      </c>
      <c r="E257" s="112">
        <v>0</v>
      </c>
      <c r="F257" s="112">
        <v>0</v>
      </c>
      <c r="G257" s="112">
        <v>2058495.87</v>
      </c>
      <c r="H257" s="112">
        <v>0</v>
      </c>
      <c r="I257" s="112">
        <v>2058495.87</v>
      </c>
      <c r="J257" s="112">
        <v>0</v>
      </c>
      <c r="K257" s="112">
        <v>2058495.87</v>
      </c>
    </row>
    <row r="258" spans="1:11" x14ac:dyDescent="0.2">
      <c r="A258" s="111" t="s">
        <v>1124</v>
      </c>
      <c r="B258" s="111" t="s">
        <v>1125</v>
      </c>
      <c r="C258" s="112">
        <v>32717488.199999999</v>
      </c>
      <c r="D258" s="112">
        <v>0</v>
      </c>
      <c r="E258" s="112">
        <v>0</v>
      </c>
      <c r="F258" s="112">
        <v>0</v>
      </c>
      <c r="G258" s="112">
        <v>32717488.199999999</v>
      </c>
      <c r="H258" s="112">
        <v>0</v>
      </c>
      <c r="I258" s="112">
        <v>32717488.199999999</v>
      </c>
      <c r="J258" s="112">
        <v>0</v>
      </c>
      <c r="K258" s="112">
        <v>32717488.199999999</v>
      </c>
    </row>
    <row r="259" spans="1:11" x14ac:dyDescent="0.2">
      <c r="A259" s="111" t="s">
        <v>1126</v>
      </c>
      <c r="B259" s="111" t="s">
        <v>1127</v>
      </c>
      <c r="C259" s="112">
        <v>99362028.359999999</v>
      </c>
      <c r="D259" s="112">
        <v>0</v>
      </c>
      <c r="E259" s="112">
        <v>0</v>
      </c>
      <c r="F259" s="112">
        <v>0</v>
      </c>
      <c r="G259" s="112">
        <v>99362028.359999999</v>
      </c>
      <c r="H259" s="112">
        <v>0</v>
      </c>
      <c r="I259" s="112">
        <v>99362028.359999999</v>
      </c>
      <c r="J259" s="112">
        <v>0</v>
      </c>
      <c r="K259" s="112">
        <v>99362028.359999999</v>
      </c>
    </row>
    <row r="260" spans="1:11" ht="14.25" x14ac:dyDescent="0.2">
      <c r="A260" s="561" t="s">
        <v>1179</v>
      </c>
      <c r="B260" s="561"/>
      <c r="C260" s="113">
        <v>139702148.97999999</v>
      </c>
      <c r="D260" s="113">
        <v>7546805902.29</v>
      </c>
      <c r="E260" s="113">
        <v>241024168.34999999</v>
      </c>
      <c r="F260" s="113">
        <v>0</v>
      </c>
      <c r="G260" s="113">
        <v>380726317.32999998</v>
      </c>
      <c r="H260" s="113">
        <v>7546805902.29</v>
      </c>
      <c r="I260" s="113">
        <v>139702148.97999999</v>
      </c>
      <c r="J260" s="113">
        <v>7305781733.9399996</v>
      </c>
      <c r="K260" s="113">
        <v>-7166079584.96</v>
      </c>
    </row>
    <row r="261" spans="1:11" x14ac:dyDescent="0.2">
      <c r="A261" s="557"/>
      <c r="B261" s="557"/>
      <c r="C261" s="557"/>
      <c r="D261" s="557"/>
      <c r="E261" s="557"/>
      <c r="F261" s="557"/>
      <c r="G261" s="557"/>
      <c r="H261" s="557"/>
      <c r="I261" s="557"/>
      <c r="J261" s="557"/>
      <c r="K261" s="557"/>
    </row>
    <row r="262" spans="1:11" x14ac:dyDescent="0.2">
      <c r="A262" s="559" t="s">
        <v>771</v>
      </c>
      <c r="B262" s="559"/>
      <c r="C262" s="559"/>
      <c r="D262" s="559"/>
      <c r="E262" s="559"/>
      <c r="F262" s="559"/>
      <c r="G262" s="559"/>
      <c r="H262" s="559"/>
      <c r="I262" s="559"/>
      <c r="J262" s="559"/>
      <c r="K262" s="559"/>
    </row>
    <row r="263" spans="1:11" ht="12.75" customHeight="1" x14ac:dyDescent="0.2">
      <c r="A263" s="135" t="s">
        <v>772</v>
      </c>
      <c r="B263" s="135" t="s">
        <v>773</v>
      </c>
      <c r="C263" s="560" t="s">
        <v>774</v>
      </c>
      <c r="D263" s="560"/>
      <c r="E263" s="560" t="s">
        <v>775</v>
      </c>
      <c r="F263" s="560"/>
      <c r="G263" s="560" t="s">
        <v>776</v>
      </c>
      <c r="H263" s="560"/>
      <c r="I263" s="560" t="s">
        <v>777</v>
      </c>
      <c r="J263" s="560"/>
      <c r="K263" s="135" t="s">
        <v>778</v>
      </c>
    </row>
    <row r="264" spans="1:11" x14ac:dyDescent="0.2">
      <c r="A264" s="111" t="s">
        <v>1129</v>
      </c>
      <c r="B264" s="111" t="s">
        <v>1130</v>
      </c>
      <c r="C264" s="112">
        <v>130999677.48999999</v>
      </c>
      <c r="D264" s="112">
        <v>0</v>
      </c>
      <c r="E264" s="112">
        <v>0</v>
      </c>
      <c r="F264" s="112">
        <v>0</v>
      </c>
      <c r="G264" s="112">
        <v>130999677.48999999</v>
      </c>
      <c r="H264" s="112">
        <v>0</v>
      </c>
      <c r="I264" s="112">
        <v>130999677.48999999</v>
      </c>
      <c r="J264" s="112">
        <v>0</v>
      </c>
      <c r="K264" s="112">
        <v>130999677.48999999</v>
      </c>
    </row>
    <row r="265" spans="1:11" x14ac:dyDescent="0.2">
      <c r="A265" s="111" t="s">
        <v>1131</v>
      </c>
      <c r="B265" s="111" t="s">
        <v>1132</v>
      </c>
      <c r="C265" s="112">
        <v>846110153.36000001</v>
      </c>
      <c r="D265" s="112">
        <v>0</v>
      </c>
      <c r="E265" s="112">
        <v>0</v>
      </c>
      <c r="F265" s="112">
        <v>0</v>
      </c>
      <c r="G265" s="112">
        <v>846110153.36000001</v>
      </c>
      <c r="H265" s="112">
        <v>0</v>
      </c>
      <c r="I265" s="112">
        <v>846110153.36000001</v>
      </c>
      <c r="J265" s="112">
        <v>0</v>
      </c>
      <c r="K265" s="112">
        <v>846110153.36000001</v>
      </c>
    </row>
    <row r="266" spans="1:11" x14ac:dyDescent="0.2">
      <c r="A266" s="111" t="s">
        <v>1133</v>
      </c>
      <c r="B266" s="111" t="s">
        <v>1134</v>
      </c>
      <c r="C266" s="112">
        <v>19719915.600000001</v>
      </c>
      <c r="D266" s="112">
        <v>0</v>
      </c>
      <c r="E266" s="112">
        <v>0</v>
      </c>
      <c r="F266" s="112">
        <v>0</v>
      </c>
      <c r="G266" s="112">
        <v>19719915.600000001</v>
      </c>
      <c r="H266" s="112">
        <v>0</v>
      </c>
      <c r="I266" s="112">
        <v>19719915.600000001</v>
      </c>
      <c r="J266" s="112">
        <v>0</v>
      </c>
      <c r="K266" s="112">
        <v>19719915.600000001</v>
      </c>
    </row>
    <row r="267" spans="1:11" x14ac:dyDescent="0.2">
      <c r="A267" s="111" t="s">
        <v>1135</v>
      </c>
      <c r="B267" s="111" t="s">
        <v>1136</v>
      </c>
      <c r="C267" s="112">
        <v>7583521</v>
      </c>
      <c r="D267" s="112">
        <v>0</v>
      </c>
      <c r="E267" s="112">
        <v>0</v>
      </c>
      <c r="F267" s="112">
        <v>0</v>
      </c>
      <c r="G267" s="112">
        <v>7583521</v>
      </c>
      <c r="H267" s="112">
        <v>0</v>
      </c>
      <c r="I267" s="112">
        <v>7583521</v>
      </c>
      <c r="J267" s="112">
        <v>0</v>
      </c>
      <c r="K267" s="112">
        <v>7583521</v>
      </c>
    </row>
    <row r="268" spans="1:11" x14ac:dyDescent="0.2">
      <c r="A268" s="111" t="s">
        <v>1137</v>
      </c>
      <c r="B268" s="111" t="s">
        <v>1138</v>
      </c>
      <c r="C268" s="112">
        <v>31851376.219999999</v>
      </c>
      <c r="D268" s="112">
        <v>0</v>
      </c>
      <c r="E268" s="112">
        <v>0</v>
      </c>
      <c r="F268" s="112">
        <v>0</v>
      </c>
      <c r="G268" s="112">
        <v>31851376.219999999</v>
      </c>
      <c r="H268" s="112">
        <v>0</v>
      </c>
      <c r="I268" s="112">
        <v>31851376.219999999</v>
      </c>
      <c r="J268" s="112">
        <v>0</v>
      </c>
      <c r="K268" s="112">
        <v>31851376.219999999</v>
      </c>
    </row>
    <row r="269" spans="1:11" x14ac:dyDescent="0.2">
      <c r="A269" s="111" t="s">
        <v>1139</v>
      </c>
      <c r="B269" s="111" t="s">
        <v>1140</v>
      </c>
      <c r="C269" s="112">
        <v>506889846.63999999</v>
      </c>
      <c r="D269" s="112">
        <v>0</v>
      </c>
      <c r="E269" s="112">
        <v>0</v>
      </c>
      <c r="F269" s="112">
        <v>0</v>
      </c>
      <c r="G269" s="112">
        <v>506889846.63999999</v>
      </c>
      <c r="H269" s="112">
        <v>0</v>
      </c>
      <c r="I269" s="112">
        <v>506889846.63999999</v>
      </c>
      <c r="J269" s="112">
        <v>0</v>
      </c>
      <c r="K269" s="112">
        <v>506889846.63999999</v>
      </c>
    </row>
    <row r="270" spans="1:11" x14ac:dyDescent="0.2">
      <c r="A270" s="111" t="s">
        <v>1141</v>
      </c>
      <c r="B270" s="111" t="s">
        <v>1142</v>
      </c>
      <c r="C270" s="112">
        <v>33164.379999999997</v>
      </c>
      <c r="D270" s="112">
        <v>0</v>
      </c>
      <c r="E270" s="112">
        <v>0</v>
      </c>
      <c r="F270" s="112">
        <v>0</v>
      </c>
      <c r="G270" s="112">
        <v>33164.379999999997</v>
      </c>
      <c r="H270" s="112">
        <v>0</v>
      </c>
      <c r="I270" s="112">
        <v>33164.379999999997</v>
      </c>
      <c r="J270" s="112">
        <v>0</v>
      </c>
      <c r="K270" s="112">
        <v>33164.379999999997</v>
      </c>
    </row>
    <row r="271" spans="1:11" x14ac:dyDescent="0.2">
      <c r="A271" s="111" t="s">
        <v>1143</v>
      </c>
      <c r="B271" s="111" t="s">
        <v>1144</v>
      </c>
      <c r="C271" s="112">
        <v>535443.64</v>
      </c>
      <c r="D271" s="112">
        <v>0</v>
      </c>
      <c r="E271" s="112">
        <v>0</v>
      </c>
      <c r="F271" s="112">
        <v>0</v>
      </c>
      <c r="G271" s="112">
        <v>535443.64</v>
      </c>
      <c r="H271" s="112">
        <v>0</v>
      </c>
      <c r="I271" s="112">
        <v>535443.64</v>
      </c>
      <c r="J271" s="112">
        <v>0</v>
      </c>
      <c r="K271" s="112">
        <v>535443.64</v>
      </c>
    </row>
    <row r="272" spans="1:11" x14ac:dyDescent="0.2">
      <c r="A272" s="111" t="s">
        <v>1145</v>
      </c>
      <c r="B272" s="111" t="s">
        <v>1146</v>
      </c>
      <c r="C272" s="112">
        <v>218836.99</v>
      </c>
      <c r="D272" s="112">
        <v>0</v>
      </c>
      <c r="E272" s="112">
        <v>0</v>
      </c>
      <c r="F272" s="112">
        <v>0</v>
      </c>
      <c r="G272" s="112">
        <v>218836.99</v>
      </c>
      <c r="H272" s="112">
        <v>0</v>
      </c>
      <c r="I272" s="112">
        <v>218836.99</v>
      </c>
      <c r="J272" s="112">
        <v>0</v>
      </c>
      <c r="K272" s="112">
        <v>218836.99</v>
      </c>
    </row>
    <row r="273" spans="1:11" x14ac:dyDescent="0.2">
      <c r="A273" s="111" t="s">
        <v>1147</v>
      </c>
      <c r="B273" s="111" t="s">
        <v>1148</v>
      </c>
      <c r="C273" s="112">
        <v>2069539.85</v>
      </c>
      <c r="D273" s="112">
        <v>0</v>
      </c>
      <c r="E273" s="112">
        <v>0</v>
      </c>
      <c r="F273" s="112">
        <v>0</v>
      </c>
      <c r="G273" s="112">
        <v>2069539.85</v>
      </c>
      <c r="H273" s="112">
        <v>0</v>
      </c>
      <c r="I273" s="112">
        <v>2069539.85</v>
      </c>
      <c r="J273" s="112">
        <v>0</v>
      </c>
      <c r="K273" s="112">
        <v>2069539.85</v>
      </c>
    </row>
    <row r="274" spans="1:11" x14ac:dyDescent="0.2">
      <c r="A274" s="111" t="s">
        <v>1149</v>
      </c>
      <c r="B274" s="111" t="s">
        <v>1150</v>
      </c>
      <c r="C274" s="112">
        <v>133402.74</v>
      </c>
      <c r="D274" s="112">
        <v>0</v>
      </c>
      <c r="E274" s="112">
        <v>0</v>
      </c>
      <c r="F274" s="112">
        <v>0</v>
      </c>
      <c r="G274" s="112">
        <v>133402.74</v>
      </c>
      <c r="H274" s="112">
        <v>0</v>
      </c>
      <c r="I274" s="112">
        <v>133402.74</v>
      </c>
      <c r="J274" s="112">
        <v>0</v>
      </c>
      <c r="K274" s="112">
        <v>133402.74</v>
      </c>
    </row>
    <row r="275" spans="1:11" x14ac:dyDescent="0.2">
      <c r="A275" s="111" t="s">
        <v>1151</v>
      </c>
      <c r="B275" s="111" t="s">
        <v>1152</v>
      </c>
      <c r="C275" s="112">
        <v>29824.66</v>
      </c>
      <c r="D275" s="112">
        <v>0</v>
      </c>
      <c r="E275" s="112">
        <v>0</v>
      </c>
      <c r="F275" s="112">
        <v>0</v>
      </c>
      <c r="G275" s="112">
        <v>29824.66</v>
      </c>
      <c r="H275" s="112">
        <v>0</v>
      </c>
      <c r="I275" s="112">
        <v>29824.66</v>
      </c>
      <c r="J275" s="112">
        <v>0</v>
      </c>
      <c r="K275" s="112">
        <v>29824.66</v>
      </c>
    </row>
    <row r="276" spans="1:11" x14ac:dyDescent="0.2">
      <c r="A276" s="111" t="s">
        <v>1153</v>
      </c>
      <c r="B276" s="111" t="s">
        <v>1154</v>
      </c>
      <c r="C276" s="112">
        <v>1656250</v>
      </c>
      <c r="D276" s="112">
        <v>0</v>
      </c>
      <c r="E276" s="112">
        <v>0</v>
      </c>
      <c r="F276" s="112">
        <v>0</v>
      </c>
      <c r="G276" s="112">
        <v>1656250</v>
      </c>
      <c r="H276" s="112">
        <v>0</v>
      </c>
      <c r="I276" s="112">
        <v>1656250</v>
      </c>
      <c r="J276" s="112">
        <v>0</v>
      </c>
      <c r="K276" s="112">
        <v>1656250</v>
      </c>
    </row>
    <row r="277" spans="1:11" x14ac:dyDescent="0.2">
      <c r="A277" s="111" t="s">
        <v>1155</v>
      </c>
      <c r="B277" s="111" t="s">
        <v>1130</v>
      </c>
      <c r="C277" s="112">
        <v>0</v>
      </c>
      <c r="D277" s="112">
        <v>130999677.48999999</v>
      </c>
      <c r="E277" s="112">
        <v>0</v>
      </c>
      <c r="F277" s="112">
        <v>0</v>
      </c>
      <c r="G277" s="112">
        <v>0</v>
      </c>
      <c r="H277" s="112">
        <v>130999677.48999999</v>
      </c>
      <c r="I277" s="112">
        <v>0</v>
      </c>
      <c r="J277" s="112">
        <v>130999677.48999999</v>
      </c>
      <c r="K277" s="112">
        <v>-130999677.48999999</v>
      </c>
    </row>
    <row r="278" spans="1:11" x14ac:dyDescent="0.2">
      <c r="A278" s="111" t="s">
        <v>1156</v>
      </c>
      <c r="B278" s="111" t="s">
        <v>1132</v>
      </c>
      <c r="C278" s="112">
        <v>0</v>
      </c>
      <c r="D278" s="112">
        <v>846110153.36000001</v>
      </c>
      <c r="E278" s="112">
        <v>0</v>
      </c>
      <c r="F278" s="112">
        <v>0</v>
      </c>
      <c r="G278" s="112">
        <v>0</v>
      </c>
      <c r="H278" s="112">
        <v>846110153.36000001</v>
      </c>
      <c r="I278" s="112">
        <v>0</v>
      </c>
      <c r="J278" s="112">
        <v>846110153.36000001</v>
      </c>
      <c r="K278" s="112">
        <v>-846110153.36000001</v>
      </c>
    </row>
    <row r="279" spans="1:11" x14ac:dyDescent="0.2">
      <c r="A279" s="111" t="s">
        <v>1157</v>
      </c>
      <c r="B279" s="111" t="s">
        <v>1158</v>
      </c>
      <c r="C279" s="112">
        <v>0</v>
      </c>
      <c r="D279" s="112">
        <v>19719915.600000001</v>
      </c>
      <c r="E279" s="112">
        <v>0</v>
      </c>
      <c r="F279" s="112">
        <v>0</v>
      </c>
      <c r="G279" s="112">
        <v>0</v>
      </c>
      <c r="H279" s="112">
        <v>19719915.600000001</v>
      </c>
      <c r="I279" s="112">
        <v>0</v>
      </c>
      <c r="J279" s="112">
        <v>19719915.600000001</v>
      </c>
      <c r="K279" s="112">
        <v>-19719915.600000001</v>
      </c>
    </row>
    <row r="280" spans="1:11" x14ac:dyDescent="0.2">
      <c r="A280" s="111" t="s">
        <v>1159</v>
      </c>
      <c r="B280" s="111" t="s">
        <v>1136</v>
      </c>
      <c r="C280" s="112">
        <v>0</v>
      </c>
      <c r="D280" s="112">
        <v>7583521</v>
      </c>
      <c r="E280" s="112">
        <v>0</v>
      </c>
      <c r="F280" s="112">
        <v>0</v>
      </c>
      <c r="G280" s="112">
        <v>0</v>
      </c>
      <c r="H280" s="112">
        <v>7583521</v>
      </c>
      <c r="I280" s="112">
        <v>0</v>
      </c>
      <c r="J280" s="112">
        <v>7583521</v>
      </c>
      <c r="K280" s="112">
        <v>-7583521</v>
      </c>
    </row>
    <row r="281" spans="1:11" x14ac:dyDescent="0.2">
      <c r="A281" s="111" t="s">
        <v>1160</v>
      </c>
      <c r="B281" s="111" t="s">
        <v>1138</v>
      </c>
      <c r="C281" s="112">
        <v>0</v>
      </c>
      <c r="D281" s="112">
        <v>31851376.219999999</v>
      </c>
      <c r="E281" s="112">
        <v>0</v>
      </c>
      <c r="F281" s="112">
        <v>0</v>
      </c>
      <c r="G281" s="112">
        <v>0</v>
      </c>
      <c r="H281" s="112">
        <v>31851376.219999999</v>
      </c>
      <c r="I281" s="112">
        <v>0</v>
      </c>
      <c r="J281" s="112">
        <v>31851376.219999999</v>
      </c>
      <c r="K281" s="112">
        <v>-31851376.219999999</v>
      </c>
    </row>
    <row r="282" spans="1:11" x14ac:dyDescent="0.2">
      <c r="A282" s="111" t="s">
        <v>1161</v>
      </c>
      <c r="B282" s="111" t="s">
        <v>1140</v>
      </c>
      <c r="C282" s="112">
        <v>0</v>
      </c>
      <c r="D282" s="112">
        <v>506889846.63999999</v>
      </c>
      <c r="E282" s="112">
        <v>0</v>
      </c>
      <c r="F282" s="112">
        <v>0</v>
      </c>
      <c r="G282" s="112">
        <v>0</v>
      </c>
      <c r="H282" s="112">
        <v>506889846.63999999</v>
      </c>
      <c r="I282" s="112">
        <v>0</v>
      </c>
      <c r="J282" s="112">
        <v>506889846.63999999</v>
      </c>
      <c r="K282" s="112">
        <v>-506889846.63999999</v>
      </c>
    </row>
    <row r="283" spans="1:11" x14ac:dyDescent="0.2">
      <c r="A283" s="111" t="s">
        <v>1162</v>
      </c>
      <c r="B283" s="111" t="s">
        <v>1142</v>
      </c>
      <c r="C283" s="112">
        <v>0</v>
      </c>
      <c r="D283" s="112">
        <v>33164.379999999997</v>
      </c>
      <c r="E283" s="112">
        <v>0</v>
      </c>
      <c r="F283" s="112">
        <v>0</v>
      </c>
      <c r="G283" s="112">
        <v>0</v>
      </c>
      <c r="H283" s="112">
        <v>33164.379999999997</v>
      </c>
      <c r="I283" s="112">
        <v>0</v>
      </c>
      <c r="J283" s="112">
        <v>33164.379999999997</v>
      </c>
      <c r="K283" s="112">
        <v>-33164.379999999997</v>
      </c>
    </row>
    <row r="284" spans="1:11" x14ac:dyDescent="0.2">
      <c r="A284" s="111" t="s">
        <v>1163</v>
      </c>
      <c r="B284" s="111" t="s">
        <v>1144</v>
      </c>
      <c r="C284" s="112">
        <v>0</v>
      </c>
      <c r="D284" s="112">
        <v>535443.64</v>
      </c>
      <c r="E284" s="112">
        <v>0</v>
      </c>
      <c r="F284" s="112">
        <v>0</v>
      </c>
      <c r="G284" s="112">
        <v>0</v>
      </c>
      <c r="H284" s="112">
        <v>535443.64</v>
      </c>
      <c r="I284" s="112">
        <v>0</v>
      </c>
      <c r="J284" s="112">
        <v>535443.64</v>
      </c>
      <c r="K284" s="112">
        <v>-535443.64</v>
      </c>
    </row>
    <row r="285" spans="1:11" x14ac:dyDescent="0.2">
      <c r="A285" s="111" t="s">
        <v>1164</v>
      </c>
      <c r="B285" s="111" t="s">
        <v>1146</v>
      </c>
      <c r="C285" s="112">
        <v>0</v>
      </c>
      <c r="D285" s="112">
        <v>218836.99</v>
      </c>
      <c r="E285" s="112">
        <v>0</v>
      </c>
      <c r="F285" s="112">
        <v>0</v>
      </c>
      <c r="G285" s="112">
        <v>0</v>
      </c>
      <c r="H285" s="112">
        <v>218836.99</v>
      </c>
      <c r="I285" s="112">
        <v>0</v>
      </c>
      <c r="J285" s="112">
        <v>218836.99</v>
      </c>
      <c r="K285" s="112">
        <v>-218836.99</v>
      </c>
    </row>
    <row r="286" spans="1:11" x14ac:dyDescent="0.2">
      <c r="A286" s="111" t="s">
        <v>1165</v>
      </c>
      <c r="B286" s="111" t="s">
        <v>1166</v>
      </c>
      <c r="C286" s="112">
        <v>0</v>
      </c>
      <c r="D286" s="112">
        <v>2069539.85</v>
      </c>
      <c r="E286" s="112">
        <v>0</v>
      </c>
      <c r="F286" s="112">
        <v>0</v>
      </c>
      <c r="G286" s="112">
        <v>0</v>
      </c>
      <c r="H286" s="112">
        <v>2069539.85</v>
      </c>
      <c r="I286" s="112">
        <v>0</v>
      </c>
      <c r="J286" s="112">
        <v>2069539.85</v>
      </c>
      <c r="K286" s="112">
        <v>-2069539.85</v>
      </c>
    </row>
    <row r="287" spans="1:11" x14ac:dyDescent="0.2">
      <c r="A287" s="111" t="s">
        <v>1167</v>
      </c>
      <c r="B287" s="111" t="s">
        <v>1150</v>
      </c>
      <c r="C287" s="112">
        <v>0</v>
      </c>
      <c r="D287" s="112">
        <v>133402.74</v>
      </c>
      <c r="E287" s="112">
        <v>0</v>
      </c>
      <c r="F287" s="112">
        <v>0</v>
      </c>
      <c r="G287" s="112">
        <v>0</v>
      </c>
      <c r="H287" s="112">
        <v>133402.74</v>
      </c>
      <c r="I287" s="112">
        <v>0</v>
      </c>
      <c r="J287" s="112">
        <v>133402.74</v>
      </c>
      <c r="K287" s="112">
        <v>-133402.74</v>
      </c>
    </row>
    <row r="288" spans="1:11" x14ac:dyDescent="0.2">
      <c r="A288" s="111" t="s">
        <v>1168</v>
      </c>
      <c r="B288" s="111" t="s">
        <v>1169</v>
      </c>
      <c r="C288" s="112">
        <v>0</v>
      </c>
      <c r="D288" s="112">
        <v>29824.66</v>
      </c>
      <c r="E288" s="112">
        <v>0</v>
      </c>
      <c r="F288" s="112">
        <v>0</v>
      </c>
      <c r="G288" s="112">
        <v>0</v>
      </c>
      <c r="H288" s="112">
        <v>29824.66</v>
      </c>
      <c r="I288" s="112">
        <v>0</v>
      </c>
      <c r="J288" s="112">
        <v>29824.66</v>
      </c>
      <c r="K288" s="112">
        <v>-29824.66</v>
      </c>
    </row>
    <row r="289" spans="1:11" x14ac:dyDescent="0.2">
      <c r="A289" s="111" t="s">
        <v>1170</v>
      </c>
      <c r="B289" s="111" t="s">
        <v>1154</v>
      </c>
      <c r="C289" s="112">
        <v>0</v>
      </c>
      <c r="D289" s="112">
        <v>1656250</v>
      </c>
      <c r="E289" s="112">
        <v>0</v>
      </c>
      <c r="F289" s="112">
        <v>0</v>
      </c>
      <c r="G289" s="112">
        <v>0</v>
      </c>
      <c r="H289" s="112">
        <v>1656250</v>
      </c>
      <c r="I289" s="112">
        <v>0</v>
      </c>
      <c r="J289" s="112">
        <v>1656250</v>
      </c>
      <c r="K289" s="112">
        <v>-1656250</v>
      </c>
    </row>
    <row r="290" spans="1:11" ht="14.25" x14ac:dyDescent="0.2">
      <c r="A290" s="561" t="s">
        <v>1180</v>
      </c>
      <c r="B290" s="561"/>
      <c r="C290" s="113">
        <v>1547830952.5699999</v>
      </c>
      <c r="D290" s="113">
        <v>1547830952.5699999</v>
      </c>
      <c r="E290" s="113">
        <v>0</v>
      </c>
      <c r="F290" s="113">
        <v>0</v>
      </c>
      <c r="G290" s="113">
        <v>1547830952.5699999</v>
      </c>
      <c r="H290" s="113">
        <v>1547830952.5699999</v>
      </c>
      <c r="I290" s="113">
        <v>1547830952.5699999</v>
      </c>
      <c r="J290" s="113">
        <v>1547830952.5699999</v>
      </c>
      <c r="K290" s="113">
        <v>0</v>
      </c>
    </row>
    <row r="291" spans="1:11" x14ac:dyDescent="0.2">
      <c r="A291" s="557"/>
      <c r="B291" s="557"/>
      <c r="C291" s="557"/>
      <c r="D291" s="557"/>
      <c r="E291" s="557"/>
      <c r="F291" s="557"/>
      <c r="G291" s="557"/>
      <c r="H291" s="557"/>
      <c r="I291" s="557"/>
      <c r="J291" s="557"/>
      <c r="K291" s="557"/>
    </row>
    <row r="292" spans="1:11" ht="18" x14ac:dyDescent="0.25">
      <c r="A292" s="558" t="s">
        <v>1181</v>
      </c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</row>
    <row r="293" spans="1:11" ht="15.75" x14ac:dyDescent="0.2">
      <c r="A293" s="107" t="s">
        <v>759</v>
      </c>
      <c r="B293" s="136" t="s">
        <v>760</v>
      </c>
      <c r="C293" s="557"/>
      <c r="D293" s="557"/>
      <c r="E293" s="557"/>
      <c r="F293" s="557"/>
      <c r="G293" s="557"/>
      <c r="H293" s="557"/>
      <c r="I293" s="557"/>
      <c r="J293" s="557"/>
      <c r="K293" s="557"/>
    </row>
    <row r="294" spans="1:11" ht="15.75" x14ac:dyDescent="0.2">
      <c r="A294" s="107" t="s">
        <v>761</v>
      </c>
      <c r="B294" s="136" t="s">
        <v>762</v>
      </c>
      <c r="C294" s="557"/>
      <c r="D294" s="557"/>
      <c r="E294" s="557"/>
      <c r="F294" s="557"/>
      <c r="G294" s="557"/>
      <c r="H294" s="557"/>
      <c r="I294" s="557"/>
      <c r="J294" s="557"/>
      <c r="K294" s="557"/>
    </row>
    <row r="295" spans="1:11" ht="15.75" x14ac:dyDescent="0.2">
      <c r="A295" s="107" t="s">
        <v>763</v>
      </c>
      <c r="B295" s="136" t="s">
        <v>764</v>
      </c>
      <c r="C295" s="557"/>
      <c r="D295" s="557"/>
      <c r="E295" s="557"/>
      <c r="F295" s="557"/>
      <c r="G295" s="557"/>
      <c r="H295" s="557"/>
      <c r="I295" s="557"/>
      <c r="J295" s="557"/>
      <c r="K295" s="557"/>
    </row>
    <row r="296" spans="1:11" ht="15.75" x14ac:dyDescent="0.2">
      <c r="A296" s="107" t="s">
        <v>765</v>
      </c>
      <c r="B296" s="136" t="s">
        <v>862</v>
      </c>
      <c r="C296" s="557"/>
      <c r="D296" s="557"/>
      <c r="E296" s="557"/>
      <c r="F296" s="557"/>
      <c r="G296" s="557"/>
      <c r="H296" s="557"/>
      <c r="I296" s="557"/>
      <c r="J296" s="557"/>
      <c r="K296" s="557"/>
    </row>
    <row r="297" spans="1:11" ht="15.75" x14ac:dyDescent="0.2">
      <c r="A297" s="107" t="s">
        <v>767</v>
      </c>
      <c r="B297" s="136" t="s">
        <v>1175</v>
      </c>
      <c r="C297" s="557"/>
      <c r="D297" s="557"/>
      <c r="E297" s="557"/>
      <c r="F297" s="557"/>
      <c r="G297" s="557"/>
      <c r="H297" s="557"/>
      <c r="I297" s="557"/>
      <c r="J297" s="557"/>
      <c r="K297" s="557"/>
    </row>
    <row r="298" spans="1:11" x14ac:dyDescent="0.2">
      <c r="A298" s="559" t="s">
        <v>771</v>
      </c>
      <c r="B298" s="559"/>
      <c r="C298" s="559"/>
      <c r="D298" s="559"/>
      <c r="E298" s="559"/>
      <c r="F298" s="559"/>
      <c r="G298" s="559"/>
      <c r="H298" s="559"/>
      <c r="I298" s="559"/>
      <c r="J298" s="559"/>
      <c r="K298" s="559"/>
    </row>
    <row r="299" spans="1:11" ht="12.75" customHeight="1" x14ac:dyDescent="0.2">
      <c r="A299" s="177" t="s">
        <v>773</v>
      </c>
      <c r="B299" s="562" t="s">
        <v>774</v>
      </c>
      <c r="C299" s="562"/>
      <c r="D299" s="562" t="s">
        <v>775</v>
      </c>
      <c r="E299" s="562"/>
      <c r="F299" s="562" t="s">
        <v>776</v>
      </c>
      <c r="G299" s="562"/>
      <c r="H299" s="562" t="s">
        <v>777</v>
      </c>
      <c r="I299" s="562"/>
      <c r="J299" s="177" t="s">
        <v>778</v>
      </c>
      <c r="K299" s="136"/>
    </row>
    <row r="300" spans="1:11" x14ac:dyDescent="0.2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36"/>
    </row>
    <row r="301" spans="1:11" ht="15" x14ac:dyDescent="0.2">
      <c r="A301" s="179" t="s">
        <v>1182</v>
      </c>
      <c r="B301" s="180">
        <v>3686044.37</v>
      </c>
      <c r="C301" s="180">
        <v>0</v>
      </c>
      <c r="D301" s="180">
        <v>54497.23</v>
      </c>
      <c r="E301" s="180">
        <v>5112.2299999999996</v>
      </c>
      <c r="F301" s="180">
        <v>3740541.6</v>
      </c>
      <c r="G301" s="180">
        <v>5112.2299999999996</v>
      </c>
      <c r="H301" s="180">
        <v>10107155.26</v>
      </c>
      <c r="I301" s="180">
        <v>6371725.8899999997</v>
      </c>
      <c r="J301" s="180">
        <v>3735429.37</v>
      </c>
      <c r="K301" s="136"/>
    </row>
    <row r="302" spans="1:11" ht="15" x14ac:dyDescent="0.2">
      <c r="A302" s="179" t="s">
        <v>1183</v>
      </c>
      <c r="B302" s="180">
        <v>7423678617.1899996</v>
      </c>
      <c r="C302" s="180">
        <v>0</v>
      </c>
      <c r="D302" s="180">
        <v>7531678397.3500004</v>
      </c>
      <c r="E302" s="180">
        <v>7031260816.4200001</v>
      </c>
      <c r="F302" s="180">
        <v>14955357014.540001</v>
      </c>
      <c r="G302" s="180">
        <v>7031260816.4200001</v>
      </c>
      <c r="H302" s="180">
        <v>8493429221.0799999</v>
      </c>
      <c r="I302" s="180">
        <v>569333022.96000004</v>
      </c>
      <c r="J302" s="180">
        <v>7924096198.1199999</v>
      </c>
      <c r="K302" s="136"/>
    </row>
    <row r="303" spans="1:11" ht="15" x14ac:dyDescent="0.2">
      <c r="A303" s="179" t="s">
        <v>1184</v>
      </c>
      <c r="B303" s="180">
        <v>0</v>
      </c>
      <c r="C303" s="180">
        <v>20260908.25</v>
      </c>
      <c r="D303" s="180">
        <v>7644324.0800000001</v>
      </c>
      <c r="E303" s="180">
        <v>7402520.5899999999</v>
      </c>
      <c r="F303" s="180">
        <v>7644324.0800000001</v>
      </c>
      <c r="G303" s="180">
        <v>27663428.84</v>
      </c>
      <c r="H303" s="180">
        <v>471425.25</v>
      </c>
      <c r="I303" s="180">
        <v>20490530.010000002</v>
      </c>
      <c r="J303" s="180">
        <v>-20019104.760000002</v>
      </c>
      <c r="K303" s="136"/>
    </row>
    <row r="304" spans="1:11" ht="15" x14ac:dyDescent="0.2">
      <c r="A304" s="179" t="s">
        <v>1185</v>
      </c>
      <c r="B304" s="180">
        <v>0</v>
      </c>
      <c r="C304" s="180">
        <v>0</v>
      </c>
      <c r="D304" s="180">
        <v>0</v>
      </c>
      <c r="E304" s="180">
        <v>747382597.85000002</v>
      </c>
      <c r="F304" s="180">
        <v>0</v>
      </c>
      <c r="G304" s="180">
        <v>747382597.85000002</v>
      </c>
      <c r="H304" s="180">
        <v>0</v>
      </c>
      <c r="I304" s="180">
        <v>747382597.85000002</v>
      </c>
      <c r="J304" s="180">
        <v>-747382597.85000002</v>
      </c>
      <c r="K304" s="136"/>
    </row>
    <row r="305" spans="1:11" ht="15" x14ac:dyDescent="0.2">
      <c r="A305" s="179" t="s">
        <v>1186</v>
      </c>
      <c r="B305" s="180">
        <v>0</v>
      </c>
      <c r="C305" s="180">
        <v>0</v>
      </c>
      <c r="D305" s="180">
        <v>5649660.0800000001</v>
      </c>
      <c r="E305" s="180">
        <v>0</v>
      </c>
      <c r="F305" s="180">
        <v>5649660.0800000001</v>
      </c>
      <c r="G305" s="180">
        <v>0</v>
      </c>
      <c r="H305" s="180">
        <v>5649660.0800000001</v>
      </c>
      <c r="I305" s="180">
        <v>0</v>
      </c>
      <c r="J305" s="180">
        <v>5649660.0800000001</v>
      </c>
      <c r="K305" s="136"/>
    </row>
    <row r="306" spans="1:11" ht="15" x14ac:dyDescent="0.2">
      <c r="A306" s="179" t="s">
        <v>1187</v>
      </c>
      <c r="B306" s="180">
        <v>0</v>
      </c>
      <c r="C306" s="180">
        <v>7407103753.3100004</v>
      </c>
      <c r="D306" s="180">
        <v>241024168.34999999</v>
      </c>
      <c r="E306" s="180">
        <v>0</v>
      </c>
      <c r="F306" s="180">
        <v>241024168.34999999</v>
      </c>
      <c r="G306" s="180">
        <v>7407103753.3100004</v>
      </c>
      <c r="H306" s="180">
        <v>139702148.97999999</v>
      </c>
      <c r="I306" s="180">
        <v>7305781733.9399996</v>
      </c>
      <c r="J306" s="180">
        <v>-7166079584.96</v>
      </c>
      <c r="K306" s="136"/>
    </row>
    <row r="307" spans="1:11" x14ac:dyDescent="0.2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36"/>
    </row>
    <row r="308" spans="1:11" x14ac:dyDescent="0.2">
      <c r="A308" s="182" t="s">
        <v>1188</v>
      </c>
      <c r="B308" s="180">
        <v>7427364661.5600004</v>
      </c>
      <c r="C308" s="180">
        <v>7427364661.5600004</v>
      </c>
      <c r="D308" s="180">
        <v>7786051047.0900002</v>
      </c>
      <c r="E308" s="180">
        <v>7786051047.0900002</v>
      </c>
      <c r="F308" s="180">
        <v>15213415708.65</v>
      </c>
      <c r="G308" s="180">
        <v>15213415708.65</v>
      </c>
      <c r="H308" s="180">
        <v>8649359610.6499996</v>
      </c>
      <c r="I308" s="180">
        <v>8649359610.6499996</v>
      </c>
      <c r="J308" s="180">
        <v>0</v>
      </c>
      <c r="K308" s="136"/>
    </row>
  </sheetData>
  <sheetProtection selectLockedCells="1" selectUnlockedCells="1"/>
  <mergeCells count="61">
    <mergeCell ref="A1:K1"/>
    <mergeCell ref="A7:K7"/>
    <mergeCell ref="C8:D8"/>
    <mergeCell ref="E8:F8"/>
    <mergeCell ref="G8:H8"/>
    <mergeCell ref="I8:J8"/>
    <mergeCell ref="A33:B33"/>
    <mergeCell ref="A34:K34"/>
    <mergeCell ref="A35:K35"/>
    <mergeCell ref="C36:D36"/>
    <mergeCell ref="E36:F36"/>
    <mergeCell ref="G36:H36"/>
    <mergeCell ref="I36:J36"/>
    <mergeCell ref="A95:B95"/>
    <mergeCell ref="A96:K96"/>
    <mergeCell ref="A97:K97"/>
    <mergeCell ref="C98:D98"/>
    <mergeCell ref="E98:F98"/>
    <mergeCell ref="G98:H98"/>
    <mergeCell ref="I98:J98"/>
    <mergeCell ref="A136:B136"/>
    <mergeCell ref="A137:K137"/>
    <mergeCell ref="A138:K138"/>
    <mergeCell ref="C139:D139"/>
    <mergeCell ref="E139:F139"/>
    <mergeCell ref="G139:H139"/>
    <mergeCell ref="I139:J139"/>
    <mergeCell ref="A157:B157"/>
    <mergeCell ref="A158:K158"/>
    <mergeCell ref="A159:K159"/>
    <mergeCell ref="C160:D160"/>
    <mergeCell ref="E160:F160"/>
    <mergeCell ref="G160:H160"/>
    <mergeCell ref="I160:J160"/>
    <mergeCell ref="A243:B243"/>
    <mergeCell ref="A244:K244"/>
    <mergeCell ref="A245:K245"/>
    <mergeCell ref="C246:D246"/>
    <mergeCell ref="E246:F246"/>
    <mergeCell ref="G246:H246"/>
    <mergeCell ref="I246:J246"/>
    <mergeCell ref="C295:K295"/>
    <mergeCell ref="A260:B260"/>
    <mergeCell ref="A261:K261"/>
    <mergeCell ref="A262:K262"/>
    <mergeCell ref="C263:D263"/>
    <mergeCell ref="E263:F263"/>
    <mergeCell ref="G263:H263"/>
    <mergeCell ref="I263:J263"/>
    <mergeCell ref="A290:B290"/>
    <mergeCell ref="A291:K291"/>
    <mergeCell ref="A292:K292"/>
    <mergeCell ref="C293:K293"/>
    <mergeCell ref="C294:K294"/>
    <mergeCell ref="C296:K296"/>
    <mergeCell ref="C297:K297"/>
    <mergeCell ref="A298:K298"/>
    <mergeCell ref="B299:C299"/>
    <mergeCell ref="D299:E299"/>
    <mergeCell ref="F299:G299"/>
    <mergeCell ref="H299:I29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topLeftCell="C97" zoomScaleNormal="100" workbookViewId="0">
      <selection activeCell="C18" sqref="C18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36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36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36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36" t="s">
        <v>862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36" t="s">
        <v>1173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136" t="s">
        <v>770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35" t="s">
        <v>772</v>
      </c>
      <c r="B9" s="135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35" t="s">
        <v>778</v>
      </c>
    </row>
    <row r="10" spans="1:11" x14ac:dyDescent="0.2">
      <c r="A10" s="111" t="s">
        <v>779</v>
      </c>
      <c r="B10" s="111" t="s">
        <v>780</v>
      </c>
      <c r="C10" s="112">
        <v>0</v>
      </c>
      <c r="D10" s="112">
        <v>0</v>
      </c>
      <c r="E10" s="112">
        <v>0</v>
      </c>
      <c r="F10" s="112">
        <v>306251331.85000002</v>
      </c>
      <c r="G10" s="112">
        <v>0</v>
      </c>
      <c r="H10" s="112">
        <v>306251331.85000002</v>
      </c>
      <c r="I10" s="112">
        <v>0</v>
      </c>
      <c r="J10" s="112">
        <v>306251331.85000002</v>
      </c>
      <c r="K10" s="112">
        <v>-306251331.85000002</v>
      </c>
    </row>
    <row r="11" spans="1:11" x14ac:dyDescent="0.2">
      <c r="A11" s="111" t="s">
        <v>781</v>
      </c>
      <c r="B11" s="111" t="s">
        <v>782</v>
      </c>
      <c r="C11" s="112">
        <v>0</v>
      </c>
      <c r="D11" s="112">
        <v>0</v>
      </c>
      <c r="E11" s="112">
        <v>0</v>
      </c>
      <c r="F11" s="112">
        <v>2971492.63</v>
      </c>
      <c r="G11" s="112">
        <v>0</v>
      </c>
      <c r="H11" s="112">
        <v>2971492.63</v>
      </c>
      <c r="I11" s="112">
        <v>0</v>
      </c>
      <c r="J11" s="112">
        <v>2971492.63</v>
      </c>
      <c r="K11" s="112">
        <v>-2971492.63</v>
      </c>
    </row>
    <row r="12" spans="1:11" x14ac:dyDescent="0.2">
      <c r="A12" s="111" t="s">
        <v>783</v>
      </c>
      <c r="B12" s="111" t="s">
        <v>784</v>
      </c>
      <c r="C12" s="112">
        <v>0</v>
      </c>
      <c r="D12" s="112">
        <v>0</v>
      </c>
      <c r="E12" s="112">
        <v>0</v>
      </c>
      <c r="F12" s="112">
        <v>1643490.45</v>
      </c>
      <c r="G12" s="112">
        <v>0</v>
      </c>
      <c r="H12" s="112">
        <v>1643490.45</v>
      </c>
      <c r="I12" s="112">
        <v>0</v>
      </c>
      <c r="J12" s="112">
        <v>1643490.45</v>
      </c>
      <c r="K12" s="112">
        <v>-1643490.45</v>
      </c>
    </row>
    <row r="13" spans="1:11" x14ac:dyDescent="0.2">
      <c r="A13" s="111" t="s">
        <v>785</v>
      </c>
      <c r="B13" s="111" t="s">
        <v>786</v>
      </c>
      <c r="C13" s="112">
        <v>0</v>
      </c>
      <c r="D13" s="112">
        <v>0</v>
      </c>
      <c r="E13" s="112">
        <v>0</v>
      </c>
      <c r="F13" s="112">
        <v>2861.98</v>
      </c>
      <c r="G13" s="112">
        <v>0</v>
      </c>
      <c r="H13" s="112">
        <v>2861.98</v>
      </c>
      <c r="I13" s="112">
        <v>0</v>
      </c>
      <c r="J13" s="112">
        <v>2861.98</v>
      </c>
      <c r="K13" s="112">
        <v>-2861.98</v>
      </c>
    </row>
    <row r="14" spans="1:11" x14ac:dyDescent="0.2">
      <c r="A14" s="111" t="s">
        <v>858</v>
      </c>
      <c r="B14" s="111" t="s">
        <v>29</v>
      </c>
      <c r="C14" s="112">
        <v>0</v>
      </c>
      <c r="D14" s="112">
        <v>0</v>
      </c>
      <c r="E14" s="112">
        <v>0</v>
      </c>
      <c r="F14" s="112">
        <v>4.2699999999999996</v>
      </c>
      <c r="G14" s="112">
        <v>0</v>
      </c>
      <c r="H14" s="112">
        <v>4.2699999999999996</v>
      </c>
      <c r="I14" s="112">
        <v>0</v>
      </c>
      <c r="J14" s="112">
        <v>4.2699999999999996</v>
      </c>
      <c r="K14" s="112">
        <v>-4.2699999999999996</v>
      </c>
    </row>
    <row r="15" spans="1:11" x14ac:dyDescent="0.2">
      <c r="A15" s="111" t="s">
        <v>787</v>
      </c>
      <c r="B15" s="111" t="s">
        <v>788</v>
      </c>
      <c r="C15" s="112">
        <v>0</v>
      </c>
      <c r="D15" s="112">
        <v>0</v>
      </c>
      <c r="E15" s="112">
        <v>0</v>
      </c>
      <c r="F15" s="112">
        <v>938371.5</v>
      </c>
      <c r="G15" s="112">
        <v>0</v>
      </c>
      <c r="H15" s="112">
        <v>938371.5</v>
      </c>
      <c r="I15" s="112">
        <v>0</v>
      </c>
      <c r="J15" s="112">
        <v>938371.5</v>
      </c>
      <c r="K15" s="112">
        <v>-938371.5</v>
      </c>
    </row>
    <row r="16" spans="1:11" x14ac:dyDescent="0.2">
      <c r="A16" s="111" t="s">
        <v>789</v>
      </c>
      <c r="B16" s="111" t="s">
        <v>790</v>
      </c>
      <c r="C16" s="112">
        <v>0</v>
      </c>
      <c r="D16" s="112">
        <v>0</v>
      </c>
      <c r="E16" s="112">
        <v>0</v>
      </c>
      <c r="F16" s="112">
        <v>19500000</v>
      </c>
      <c r="G16" s="112">
        <v>0</v>
      </c>
      <c r="H16" s="112">
        <v>19500000</v>
      </c>
      <c r="I16" s="112">
        <v>0</v>
      </c>
      <c r="J16" s="112">
        <v>19500000</v>
      </c>
      <c r="K16" s="112">
        <v>-19500000</v>
      </c>
    </row>
    <row r="17" spans="1:11" x14ac:dyDescent="0.2">
      <c r="A17" s="111" t="s">
        <v>791</v>
      </c>
      <c r="B17" s="111" t="s">
        <v>792</v>
      </c>
      <c r="C17" s="112">
        <v>0</v>
      </c>
      <c r="D17" s="112">
        <v>0</v>
      </c>
      <c r="E17" s="112">
        <v>0</v>
      </c>
      <c r="F17" s="112">
        <v>26257794.420000002</v>
      </c>
      <c r="G17" s="112">
        <v>0</v>
      </c>
      <c r="H17" s="112">
        <v>26257794.420000002</v>
      </c>
      <c r="I17" s="112">
        <v>0</v>
      </c>
      <c r="J17" s="112">
        <v>26257794.420000002</v>
      </c>
      <c r="K17" s="112">
        <v>-26257794.420000002</v>
      </c>
    </row>
    <row r="18" spans="1:11" x14ac:dyDescent="0.2">
      <c r="A18" s="111" t="s">
        <v>793</v>
      </c>
      <c r="B18" s="111" t="s">
        <v>794</v>
      </c>
      <c r="C18" s="112">
        <v>0</v>
      </c>
      <c r="D18" s="112">
        <v>0</v>
      </c>
      <c r="E18" s="112">
        <v>0</v>
      </c>
      <c r="F18" s="112">
        <v>2850000</v>
      </c>
      <c r="G18" s="112">
        <v>0</v>
      </c>
      <c r="H18" s="112">
        <v>2850000</v>
      </c>
      <c r="I18" s="112">
        <v>0</v>
      </c>
      <c r="J18" s="112">
        <v>2850000</v>
      </c>
      <c r="K18" s="112">
        <v>-2850000</v>
      </c>
    </row>
    <row r="19" spans="1:11" x14ac:dyDescent="0.2">
      <c r="A19" s="111" t="s">
        <v>795</v>
      </c>
      <c r="B19" s="111" t="s">
        <v>796</v>
      </c>
      <c r="C19" s="112">
        <v>0</v>
      </c>
      <c r="D19" s="112">
        <v>0</v>
      </c>
      <c r="E19" s="112">
        <v>0</v>
      </c>
      <c r="F19" s="112">
        <v>7477964.46</v>
      </c>
      <c r="G19" s="112">
        <v>0</v>
      </c>
      <c r="H19" s="112">
        <v>7477964.46</v>
      </c>
      <c r="I19" s="112">
        <v>0</v>
      </c>
      <c r="J19" s="112">
        <v>7477964.46</v>
      </c>
      <c r="K19" s="112">
        <v>-7477964.46</v>
      </c>
    </row>
    <row r="20" spans="1:11" x14ac:dyDescent="0.2">
      <c r="A20" s="111" t="s">
        <v>797</v>
      </c>
      <c r="B20" s="111" t="s">
        <v>798</v>
      </c>
      <c r="C20" s="112">
        <v>0</v>
      </c>
      <c r="D20" s="112">
        <v>0</v>
      </c>
      <c r="E20" s="112">
        <v>0</v>
      </c>
      <c r="F20" s="112">
        <v>184938409.47</v>
      </c>
      <c r="G20" s="112">
        <v>0</v>
      </c>
      <c r="H20" s="112">
        <v>184938409.47</v>
      </c>
      <c r="I20" s="112">
        <v>0</v>
      </c>
      <c r="J20" s="112">
        <v>184938409.47</v>
      </c>
      <c r="K20" s="112">
        <v>-184938409.47</v>
      </c>
    </row>
    <row r="21" spans="1:11" x14ac:dyDescent="0.2">
      <c r="A21" s="111" t="s">
        <v>799</v>
      </c>
      <c r="B21" s="111" t="s">
        <v>800</v>
      </c>
      <c r="C21" s="112">
        <v>0</v>
      </c>
      <c r="D21" s="112">
        <v>0</v>
      </c>
      <c r="E21" s="112">
        <v>0</v>
      </c>
      <c r="F21" s="112">
        <v>2500</v>
      </c>
      <c r="G21" s="112">
        <v>0</v>
      </c>
      <c r="H21" s="112">
        <v>2500</v>
      </c>
      <c r="I21" s="112">
        <v>0</v>
      </c>
      <c r="J21" s="112">
        <v>2500</v>
      </c>
      <c r="K21" s="112">
        <v>-2500</v>
      </c>
    </row>
    <row r="22" spans="1:11" x14ac:dyDescent="0.2">
      <c r="A22" s="111" t="s">
        <v>801</v>
      </c>
      <c r="B22" s="111" t="s">
        <v>802</v>
      </c>
      <c r="C22" s="112">
        <v>0</v>
      </c>
      <c r="D22" s="112">
        <v>0</v>
      </c>
      <c r="E22" s="112">
        <v>0</v>
      </c>
      <c r="F22" s="112">
        <v>6893.01</v>
      </c>
      <c r="G22" s="112">
        <v>0</v>
      </c>
      <c r="H22" s="112">
        <v>6893.01</v>
      </c>
      <c r="I22" s="112">
        <v>0</v>
      </c>
      <c r="J22" s="112">
        <v>6893.01</v>
      </c>
      <c r="K22" s="112">
        <v>-6893.01</v>
      </c>
    </row>
    <row r="23" spans="1:11" x14ac:dyDescent="0.2">
      <c r="A23" s="111" t="s">
        <v>803</v>
      </c>
      <c r="B23" s="111" t="s">
        <v>804</v>
      </c>
      <c r="C23" s="112">
        <v>0</v>
      </c>
      <c r="D23" s="112">
        <v>0</v>
      </c>
      <c r="E23" s="112">
        <v>0</v>
      </c>
      <c r="F23" s="112">
        <v>539989.93999999994</v>
      </c>
      <c r="G23" s="112">
        <v>0</v>
      </c>
      <c r="H23" s="112">
        <v>539989.93999999994</v>
      </c>
      <c r="I23" s="112">
        <v>0</v>
      </c>
      <c r="J23" s="112">
        <v>539989.93999999994</v>
      </c>
      <c r="K23" s="112">
        <v>-539989.93999999994</v>
      </c>
    </row>
    <row r="24" spans="1:11" x14ac:dyDescent="0.2">
      <c r="A24" s="111" t="s">
        <v>805</v>
      </c>
      <c r="B24" s="111" t="s">
        <v>806</v>
      </c>
      <c r="C24" s="112">
        <v>0</v>
      </c>
      <c r="D24" s="112">
        <v>0</v>
      </c>
      <c r="E24" s="112">
        <v>0</v>
      </c>
      <c r="F24" s="112">
        <v>2226675.9700000002</v>
      </c>
      <c r="G24" s="112">
        <v>0</v>
      </c>
      <c r="H24" s="112">
        <v>2226675.9700000002</v>
      </c>
      <c r="I24" s="112">
        <v>0</v>
      </c>
      <c r="J24" s="112">
        <v>2226675.9700000002</v>
      </c>
      <c r="K24" s="112">
        <v>-2226675.9700000002</v>
      </c>
    </row>
    <row r="25" spans="1:11" ht="14.25" x14ac:dyDescent="0.2">
      <c r="A25" s="561" t="s">
        <v>807</v>
      </c>
      <c r="B25" s="561"/>
      <c r="C25" s="113">
        <v>0</v>
      </c>
      <c r="D25" s="113">
        <v>0</v>
      </c>
      <c r="E25" s="113">
        <v>0</v>
      </c>
      <c r="F25" s="113">
        <v>555607779.95000005</v>
      </c>
      <c r="G25" s="113">
        <v>0</v>
      </c>
      <c r="H25" s="113">
        <v>555607779.95000005</v>
      </c>
      <c r="I25" s="113">
        <v>0</v>
      </c>
      <c r="J25" s="113">
        <v>555607779.95000005</v>
      </c>
      <c r="K25" s="113">
        <v>-555607779.95000005</v>
      </c>
    </row>
    <row r="26" spans="1:11" x14ac:dyDescent="0.2">
      <c r="A26" s="557"/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  <row r="27" spans="1:11" x14ac:dyDescent="0.2">
      <c r="A27" s="559" t="s">
        <v>771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</row>
    <row r="28" spans="1:11" ht="12.75" customHeight="1" x14ac:dyDescent="0.2">
      <c r="A28" s="135" t="s">
        <v>772</v>
      </c>
      <c r="B28" s="135" t="s">
        <v>773</v>
      </c>
      <c r="C28" s="560" t="s">
        <v>774</v>
      </c>
      <c r="D28" s="560"/>
      <c r="E28" s="560" t="s">
        <v>775</v>
      </c>
      <c r="F28" s="560"/>
      <c r="G28" s="560" t="s">
        <v>776</v>
      </c>
      <c r="H28" s="560"/>
      <c r="I28" s="560" t="s">
        <v>777</v>
      </c>
      <c r="J28" s="560"/>
      <c r="K28" s="135" t="s">
        <v>778</v>
      </c>
    </row>
    <row r="29" spans="1:11" x14ac:dyDescent="0.2">
      <c r="A29" s="111" t="s">
        <v>440</v>
      </c>
      <c r="B29" s="111" t="s">
        <v>808</v>
      </c>
      <c r="C29" s="112">
        <v>0</v>
      </c>
      <c r="D29" s="112">
        <v>0</v>
      </c>
      <c r="E29" s="112">
        <v>749547.12</v>
      </c>
      <c r="F29" s="112">
        <v>0</v>
      </c>
      <c r="G29" s="112">
        <v>749547.12</v>
      </c>
      <c r="H29" s="112">
        <v>0</v>
      </c>
      <c r="I29" s="112">
        <v>749547.12</v>
      </c>
      <c r="J29" s="112">
        <v>0</v>
      </c>
      <c r="K29" s="112">
        <v>749547.12</v>
      </c>
    </row>
    <row r="30" spans="1:11" x14ac:dyDescent="0.2">
      <c r="A30" s="111" t="s">
        <v>432</v>
      </c>
      <c r="B30" s="111" t="s">
        <v>859</v>
      </c>
      <c r="C30" s="112">
        <v>0</v>
      </c>
      <c r="D30" s="112">
        <v>0</v>
      </c>
      <c r="E30" s="112">
        <v>423.08</v>
      </c>
      <c r="F30" s="112">
        <v>0</v>
      </c>
      <c r="G30" s="112">
        <v>423.08</v>
      </c>
      <c r="H30" s="112">
        <v>0</v>
      </c>
      <c r="I30" s="112">
        <v>423.08</v>
      </c>
      <c r="J30" s="112">
        <v>0</v>
      </c>
      <c r="K30" s="112">
        <v>423.08</v>
      </c>
    </row>
    <row r="31" spans="1:11" x14ac:dyDescent="0.2">
      <c r="A31" s="111" t="s">
        <v>414</v>
      </c>
      <c r="B31" s="111" t="s">
        <v>809</v>
      </c>
      <c r="C31" s="112">
        <v>0</v>
      </c>
      <c r="D31" s="112">
        <v>0</v>
      </c>
      <c r="E31" s="112">
        <v>193255.96</v>
      </c>
      <c r="F31" s="112">
        <v>0</v>
      </c>
      <c r="G31" s="112">
        <v>193255.96</v>
      </c>
      <c r="H31" s="112">
        <v>0</v>
      </c>
      <c r="I31" s="112">
        <v>193255.96</v>
      </c>
      <c r="J31" s="112">
        <v>0</v>
      </c>
      <c r="K31" s="112">
        <v>193255.96</v>
      </c>
    </row>
    <row r="32" spans="1:11" x14ac:dyDescent="0.2">
      <c r="A32" s="111" t="s">
        <v>406</v>
      </c>
      <c r="B32" s="111" t="s">
        <v>397</v>
      </c>
      <c r="C32" s="112">
        <v>0</v>
      </c>
      <c r="D32" s="112">
        <v>0</v>
      </c>
      <c r="E32" s="112">
        <v>2000</v>
      </c>
      <c r="F32" s="112">
        <v>0</v>
      </c>
      <c r="G32" s="112">
        <v>2000</v>
      </c>
      <c r="H32" s="112">
        <v>0</v>
      </c>
      <c r="I32" s="112">
        <v>2000</v>
      </c>
      <c r="J32" s="112">
        <v>0</v>
      </c>
      <c r="K32" s="112">
        <v>2000</v>
      </c>
    </row>
    <row r="33" spans="1:11" x14ac:dyDescent="0.2">
      <c r="A33" s="111" t="s">
        <v>405</v>
      </c>
      <c r="B33" s="111" t="s">
        <v>393</v>
      </c>
      <c r="C33" s="112">
        <v>0</v>
      </c>
      <c r="D33" s="112">
        <v>0</v>
      </c>
      <c r="E33" s="112">
        <v>23205.54</v>
      </c>
      <c r="F33" s="112">
        <v>0</v>
      </c>
      <c r="G33" s="112">
        <v>23205.54</v>
      </c>
      <c r="H33" s="112">
        <v>0</v>
      </c>
      <c r="I33" s="112">
        <v>23205.54</v>
      </c>
      <c r="J33" s="112">
        <v>0</v>
      </c>
      <c r="K33" s="112">
        <v>23205.54</v>
      </c>
    </row>
    <row r="34" spans="1:11" x14ac:dyDescent="0.2">
      <c r="A34" s="111" t="s">
        <v>390</v>
      </c>
      <c r="B34" s="111" t="s">
        <v>810</v>
      </c>
      <c r="C34" s="112">
        <v>0</v>
      </c>
      <c r="D34" s="112">
        <v>0</v>
      </c>
      <c r="E34" s="112">
        <v>175757.88</v>
      </c>
      <c r="F34" s="112">
        <v>0</v>
      </c>
      <c r="G34" s="112">
        <v>175757.88</v>
      </c>
      <c r="H34" s="112">
        <v>0</v>
      </c>
      <c r="I34" s="112">
        <v>175757.88</v>
      </c>
      <c r="J34" s="112">
        <v>0</v>
      </c>
      <c r="K34" s="112">
        <v>175757.88</v>
      </c>
    </row>
    <row r="35" spans="1:11" x14ac:dyDescent="0.2">
      <c r="A35" s="111" t="s">
        <v>388</v>
      </c>
      <c r="B35" s="111" t="s">
        <v>811</v>
      </c>
      <c r="C35" s="112">
        <v>0</v>
      </c>
      <c r="D35" s="112">
        <v>0</v>
      </c>
      <c r="E35" s="112">
        <v>44730.57</v>
      </c>
      <c r="F35" s="112">
        <v>0</v>
      </c>
      <c r="G35" s="112">
        <v>44730.57</v>
      </c>
      <c r="H35" s="112">
        <v>0</v>
      </c>
      <c r="I35" s="112">
        <v>44730.57</v>
      </c>
      <c r="J35" s="112">
        <v>0</v>
      </c>
      <c r="K35" s="112">
        <v>44730.57</v>
      </c>
    </row>
    <row r="36" spans="1:11" x14ac:dyDescent="0.2">
      <c r="A36" s="111" t="s">
        <v>372</v>
      </c>
      <c r="B36" s="111" t="s">
        <v>371</v>
      </c>
      <c r="C36" s="112">
        <v>0</v>
      </c>
      <c r="D36" s="112">
        <v>0</v>
      </c>
      <c r="E36" s="112">
        <v>181761.43</v>
      </c>
      <c r="F36" s="112">
        <v>0</v>
      </c>
      <c r="G36" s="112">
        <v>181761.43</v>
      </c>
      <c r="H36" s="112">
        <v>0</v>
      </c>
      <c r="I36" s="112">
        <v>181761.43</v>
      </c>
      <c r="J36" s="112">
        <v>0</v>
      </c>
      <c r="K36" s="112">
        <v>181761.43</v>
      </c>
    </row>
    <row r="37" spans="1:11" x14ac:dyDescent="0.2">
      <c r="A37" s="111" t="s">
        <v>378</v>
      </c>
      <c r="B37" s="111" t="s">
        <v>812</v>
      </c>
      <c r="C37" s="112">
        <v>0</v>
      </c>
      <c r="D37" s="112">
        <v>0</v>
      </c>
      <c r="E37" s="112">
        <v>3608.45</v>
      </c>
      <c r="F37" s="112">
        <v>0</v>
      </c>
      <c r="G37" s="112">
        <v>3608.45</v>
      </c>
      <c r="H37" s="112">
        <v>0</v>
      </c>
      <c r="I37" s="112">
        <v>3608.45</v>
      </c>
      <c r="J37" s="112">
        <v>0</v>
      </c>
      <c r="K37" s="112">
        <v>3608.45</v>
      </c>
    </row>
    <row r="38" spans="1:11" x14ac:dyDescent="0.2">
      <c r="A38" s="111" t="s">
        <v>364</v>
      </c>
      <c r="B38" s="111" t="s">
        <v>813</v>
      </c>
      <c r="C38" s="112">
        <v>0</v>
      </c>
      <c r="D38" s="112">
        <v>0</v>
      </c>
      <c r="E38" s="112">
        <v>1469.55</v>
      </c>
      <c r="F38" s="112">
        <v>0</v>
      </c>
      <c r="G38" s="112">
        <v>1469.55</v>
      </c>
      <c r="H38" s="112">
        <v>0</v>
      </c>
      <c r="I38" s="112">
        <v>1469.55</v>
      </c>
      <c r="J38" s="112">
        <v>0</v>
      </c>
      <c r="K38" s="112">
        <v>1469.55</v>
      </c>
    </row>
    <row r="39" spans="1:11" x14ac:dyDescent="0.2">
      <c r="A39" s="111" t="s">
        <v>362</v>
      </c>
      <c r="B39" s="111" t="s">
        <v>814</v>
      </c>
      <c r="C39" s="112">
        <v>0</v>
      </c>
      <c r="D39" s="112">
        <v>0</v>
      </c>
      <c r="E39" s="112">
        <v>8243.16</v>
      </c>
      <c r="F39" s="112">
        <v>0</v>
      </c>
      <c r="G39" s="112">
        <v>8243.16</v>
      </c>
      <c r="H39" s="112">
        <v>0</v>
      </c>
      <c r="I39" s="112">
        <v>8243.16</v>
      </c>
      <c r="J39" s="112">
        <v>0</v>
      </c>
      <c r="K39" s="112">
        <v>8243.16</v>
      </c>
    </row>
    <row r="40" spans="1:11" x14ac:dyDescent="0.2">
      <c r="A40" s="111" t="s">
        <v>358</v>
      </c>
      <c r="B40" s="111" t="s">
        <v>815</v>
      </c>
      <c r="C40" s="112">
        <v>0</v>
      </c>
      <c r="D40" s="112">
        <v>0</v>
      </c>
      <c r="E40" s="112">
        <v>12984.14</v>
      </c>
      <c r="F40" s="112">
        <v>0</v>
      </c>
      <c r="G40" s="112">
        <v>12984.14</v>
      </c>
      <c r="H40" s="112">
        <v>0</v>
      </c>
      <c r="I40" s="112">
        <v>12984.14</v>
      </c>
      <c r="J40" s="112">
        <v>0</v>
      </c>
      <c r="K40" s="112">
        <v>12984.14</v>
      </c>
    </row>
    <row r="41" spans="1:11" x14ac:dyDescent="0.2">
      <c r="A41" s="111" t="s">
        <v>356</v>
      </c>
      <c r="B41" s="111" t="s">
        <v>355</v>
      </c>
      <c r="C41" s="112">
        <v>0</v>
      </c>
      <c r="D41" s="112">
        <v>0</v>
      </c>
      <c r="E41" s="112">
        <v>2151</v>
      </c>
      <c r="F41" s="112">
        <v>0</v>
      </c>
      <c r="G41" s="112">
        <v>2151</v>
      </c>
      <c r="H41" s="112">
        <v>0</v>
      </c>
      <c r="I41" s="112">
        <v>2151</v>
      </c>
      <c r="J41" s="112">
        <v>0</v>
      </c>
      <c r="K41" s="112">
        <v>2151</v>
      </c>
    </row>
    <row r="42" spans="1:11" x14ac:dyDescent="0.2">
      <c r="A42" s="111" t="s">
        <v>354</v>
      </c>
      <c r="B42" s="111" t="s">
        <v>816</v>
      </c>
      <c r="C42" s="112">
        <v>0</v>
      </c>
      <c r="D42" s="112">
        <v>0</v>
      </c>
      <c r="E42" s="112">
        <v>18074.8</v>
      </c>
      <c r="F42" s="112">
        <v>0</v>
      </c>
      <c r="G42" s="112">
        <v>18074.8</v>
      </c>
      <c r="H42" s="112">
        <v>0</v>
      </c>
      <c r="I42" s="112">
        <v>18074.8</v>
      </c>
      <c r="J42" s="112">
        <v>0</v>
      </c>
      <c r="K42" s="112">
        <v>18074.8</v>
      </c>
    </row>
    <row r="43" spans="1:11" x14ac:dyDescent="0.2">
      <c r="A43" s="111" t="s">
        <v>352</v>
      </c>
      <c r="B43" s="111" t="s">
        <v>351</v>
      </c>
      <c r="C43" s="112">
        <v>0</v>
      </c>
      <c r="D43" s="112">
        <v>0</v>
      </c>
      <c r="E43" s="112">
        <v>145</v>
      </c>
      <c r="F43" s="112">
        <v>0</v>
      </c>
      <c r="G43" s="112">
        <v>145</v>
      </c>
      <c r="H43" s="112">
        <v>0</v>
      </c>
      <c r="I43" s="112">
        <v>145</v>
      </c>
      <c r="J43" s="112">
        <v>0</v>
      </c>
      <c r="K43" s="112">
        <v>145</v>
      </c>
    </row>
    <row r="44" spans="1:11" x14ac:dyDescent="0.2">
      <c r="A44" s="111" t="s">
        <v>350</v>
      </c>
      <c r="B44" s="111" t="s">
        <v>349</v>
      </c>
      <c r="C44" s="112">
        <v>0</v>
      </c>
      <c r="D44" s="112">
        <v>0</v>
      </c>
      <c r="E44" s="112">
        <v>2414</v>
      </c>
      <c r="F44" s="112">
        <v>0</v>
      </c>
      <c r="G44" s="112">
        <v>2414</v>
      </c>
      <c r="H44" s="112">
        <v>0</v>
      </c>
      <c r="I44" s="112">
        <v>2414</v>
      </c>
      <c r="J44" s="112">
        <v>0</v>
      </c>
      <c r="K44" s="112">
        <v>2414</v>
      </c>
    </row>
    <row r="45" spans="1:11" x14ac:dyDescent="0.2">
      <c r="A45" s="111" t="s">
        <v>348</v>
      </c>
      <c r="B45" s="111" t="s">
        <v>347</v>
      </c>
      <c r="C45" s="112">
        <v>0</v>
      </c>
      <c r="D45" s="112">
        <v>0</v>
      </c>
      <c r="E45" s="112">
        <v>992.64</v>
      </c>
      <c r="F45" s="112">
        <v>0</v>
      </c>
      <c r="G45" s="112">
        <v>992.64</v>
      </c>
      <c r="H45" s="112">
        <v>0</v>
      </c>
      <c r="I45" s="112">
        <v>992.64</v>
      </c>
      <c r="J45" s="112">
        <v>0</v>
      </c>
      <c r="K45" s="112">
        <v>992.64</v>
      </c>
    </row>
    <row r="46" spans="1:11" x14ac:dyDescent="0.2">
      <c r="A46" s="111" t="s">
        <v>346</v>
      </c>
      <c r="B46" s="111" t="s">
        <v>345</v>
      </c>
      <c r="C46" s="112">
        <v>0</v>
      </c>
      <c r="D46" s="112">
        <v>0</v>
      </c>
      <c r="E46" s="112">
        <v>458.83</v>
      </c>
      <c r="F46" s="112">
        <v>0</v>
      </c>
      <c r="G46" s="112">
        <v>458.83</v>
      </c>
      <c r="H46" s="112">
        <v>0</v>
      </c>
      <c r="I46" s="112">
        <v>458.83</v>
      </c>
      <c r="J46" s="112">
        <v>0</v>
      </c>
      <c r="K46" s="112">
        <v>458.83</v>
      </c>
    </row>
    <row r="47" spans="1:11" x14ac:dyDescent="0.2">
      <c r="A47" s="111" t="s">
        <v>340</v>
      </c>
      <c r="B47" s="111" t="s">
        <v>339</v>
      </c>
      <c r="C47" s="112">
        <v>0</v>
      </c>
      <c r="D47" s="112">
        <v>0</v>
      </c>
      <c r="E47" s="112">
        <v>342.69</v>
      </c>
      <c r="F47" s="112">
        <v>0</v>
      </c>
      <c r="G47" s="112">
        <v>342.69</v>
      </c>
      <c r="H47" s="112">
        <v>0</v>
      </c>
      <c r="I47" s="112">
        <v>342.69</v>
      </c>
      <c r="J47" s="112">
        <v>0</v>
      </c>
      <c r="K47" s="112">
        <v>342.69</v>
      </c>
    </row>
    <row r="48" spans="1:11" x14ac:dyDescent="0.2">
      <c r="A48" s="111" t="s">
        <v>332</v>
      </c>
      <c r="B48" s="111" t="s">
        <v>817</v>
      </c>
      <c r="C48" s="112">
        <v>0</v>
      </c>
      <c r="D48" s="112">
        <v>0</v>
      </c>
      <c r="E48" s="112">
        <v>17962</v>
      </c>
      <c r="F48" s="112">
        <v>0</v>
      </c>
      <c r="G48" s="112">
        <v>17962</v>
      </c>
      <c r="H48" s="112">
        <v>0</v>
      </c>
      <c r="I48" s="112">
        <v>17962</v>
      </c>
      <c r="J48" s="112">
        <v>0</v>
      </c>
      <c r="K48" s="112">
        <v>17962</v>
      </c>
    </row>
    <row r="49" spans="1:11" x14ac:dyDescent="0.2">
      <c r="A49" s="111" t="s">
        <v>330</v>
      </c>
      <c r="B49" s="111" t="s">
        <v>329</v>
      </c>
      <c r="C49" s="112">
        <v>0</v>
      </c>
      <c r="D49" s="112">
        <v>0</v>
      </c>
      <c r="E49" s="112">
        <v>16551.240000000002</v>
      </c>
      <c r="F49" s="112">
        <v>0</v>
      </c>
      <c r="G49" s="112">
        <v>16551.240000000002</v>
      </c>
      <c r="H49" s="112">
        <v>0</v>
      </c>
      <c r="I49" s="112">
        <v>16551.240000000002</v>
      </c>
      <c r="J49" s="112">
        <v>0</v>
      </c>
      <c r="K49" s="112">
        <v>16551.240000000002</v>
      </c>
    </row>
    <row r="50" spans="1:11" x14ac:dyDescent="0.2">
      <c r="A50" s="111" t="s">
        <v>328</v>
      </c>
      <c r="B50" s="111" t="s">
        <v>327</v>
      </c>
      <c r="C50" s="112">
        <v>0</v>
      </c>
      <c r="D50" s="112">
        <v>0</v>
      </c>
      <c r="E50" s="112">
        <v>4141.8100000000004</v>
      </c>
      <c r="F50" s="112">
        <v>0</v>
      </c>
      <c r="G50" s="112">
        <v>4141.8100000000004</v>
      </c>
      <c r="H50" s="112">
        <v>0</v>
      </c>
      <c r="I50" s="112">
        <v>4141.8100000000004</v>
      </c>
      <c r="J50" s="112">
        <v>0</v>
      </c>
      <c r="K50" s="112">
        <v>4141.8100000000004</v>
      </c>
    </row>
    <row r="51" spans="1:11" x14ac:dyDescent="0.2">
      <c r="A51" s="111" t="s">
        <v>293</v>
      </c>
      <c r="B51" s="111" t="s">
        <v>292</v>
      </c>
      <c r="C51" s="112">
        <v>0</v>
      </c>
      <c r="D51" s="112">
        <v>0</v>
      </c>
      <c r="E51" s="112">
        <v>17146.400000000001</v>
      </c>
      <c r="F51" s="112">
        <v>0</v>
      </c>
      <c r="G51" s="112">
        <v>17146.400000000001</v>
      </c>
      <c r="H51" s="112">
        <v>0</v>
      </c>
      <c r="I51" s="112">
        <v>17146.400000000001</v>
      </c>
      <c r="J51" s="112">
        <v>0</v>
      </c>
      <c r="K51" s="112">
        <v>17146.400000000001</v>
      </c>
    </row>
    <row r="52" spans="1:11" x14ac:dyDescent="0.2">
      <c r="A52" s="111" t="s">
        <v>289</v>
      </c>
      <c r="B52" s="111" t="s">
        <v>818</v>
      </c>
      <c r="C52" s="112">
        <v>0</v>
      </c>
      <c r="D52" s="112">
        <v>0</v>
      </c>
      <c r="E52" s="112">
        <v>6242.06</v>
      </c>
      <c r="F52" s="112">
        <v>0</v>
      </c>
      <c r="G52" s="112">
        <v>6242.06</v>
      </c>
      <c r="H52" s="112">
        <v>0</v>
      </c>
      <c r="I52" s="112">
        <v>6242.06</v>
      </c>
      <c r="J52" s="112">
        <v>0</v>
      </c>
      <c r="K52" s="112">
        <v>6242.06</v>
      </c>
    </row>
    <row r="53" spans="1:11" x14ac:dyDescent="0.2">
      <c r="A53" s="111" t="s">
        <v>287</v>
      </c>
      <c r="B53" s="111" t="s">
        <v>286</v>
      </c>
      <c r="C53" s="112">
        <v>0</v>
      </c>
      <c r="D53" s="112">
        <v>0</v>
      </c>
      <c r="E53" s="112">
        <v>4029.5</v>
      </c>
      <c r="F53" s="112">
        <v>0</v>
      </c>
      <c r="G53" s="112">
        <v>4029.5</v>
      </c>
      <c r="H53" s="112">
        <v>0</v>
      </c>
      <c r="I53" s="112">
        <v>4029.5</v>
      </c>
      <c r="J53" s="112">
        <v>0</v>
      </c>
      <c r="K53" s="112">
        <v>4029.5</v>
      </c>
    </row>
    <row r="54" spans="1:11" x14ac:dyDescent="0.2">
      <c r="A54" s="111" t="s">
        <v>285</v>
      </c>
      <c r="B54" s="111" t="s">
        <v>284</v>
      </c>
      <c r="C54" s="112">
        <v>0</v>
      </c>
      <c r="D54" s="112">
        <v>0</v>
      </c>
      <c r="E54" s="112">
        <v>98.5</v>
      </c>
      <c r="F54" s="112">
        <v>0</v>
      </c>
      <c r="G54" s="112">
        <v>98.5</v>
      </c>
      <c r="H54" s="112">
        <v>0</v>
      </c>
      <c r="I54" s="112">
        <v>98.5</v>
      </c>
      <c r="J54" s="112">
        <v>0</v>
      </c>
      <c r="K54" s="112">
        <v>98.5</v>
      </c>
    </row>
    <row r="55" spans="1:11" x14ac:dyDescent="0.2">
      <c r="A55" s="111" t="s">
        <v>283</v>
      </c>
      <c r="B55" s="111" t="s">
        <v>282</v>
      </c>
      <c r="C55" s="112">
        <v>0</v>
      </c>
      <c r="D55" s="112">
        <v>0</v>
      </c>
      <c r="E55" s="112">
        <v>2110.9299999999998</v>
      </c>
      <c r="F55" s="112">
        <v>0</v>
      </c>
      <c r="G55" s="112">
        <v>2110.9299999999998</v>
      </c>
      <c r="H55" s="112">
        <v>0</v>
      </c>
      <c r="I55" s="112">
        <v>2110.9299999999998</v>
      </c>
      <c r="J55" s="112">
        <v>0</v>
      </c>
      <c r="K55" s="112">
        <v>2110.9299999999998</v>
      </c>
    </row>
    <row r="56" spans="1:11" x14ac:dyDescent="0.2">
      <c r="A56" s="111" t="s">
        <v>281</v>
      </c>
      <c r="B56" s="111" t="s">
        <v>280</v>
      </c>
      <c r="C56" s="112">
        <v>0</v>
      </c>
      <c r="D56" s="112">
        <v>0</v>
      </c>
      <c r="E56" s="112">
        <v>237.5</v>
      </c>
      <c r="F56" s="112">
        <v>0</v>
      </c>
      <c r="G56" s="112">
        <v>237.5</v>
      </c>
      <c r="H56" s="112">
        <v>0</v>
      </c>
      <c r="I56" s="112">
        <v>237.5</v>
      </c>
      <c r="J56" s="112">
        <v>0</v>
      </c>
      <c r="K56" s="112">
        <v>237.5</v>
      </c>
    </row>
    <row r="57" spans="1:11" x14ac:dyDescent="0.2">
      <c r="A57" s="111" t="s">
        <v>279</v>
      </c>
      <c r="B57" s="111" t="s">
        <v>278</v>
      </c>
      <c r="C57" s="112">
        <v>0</v>
      </c>
      <c r="D57" s="112">
        <v>0</v>
      </c>
      <c r="E57" s="112">
        <v>1606.25</v>
      </c>
      <c r="F57" s="112">
        <v>0</v>
      </c>
      <c r="G57" s="112">
        <v>1606.25</v>
      </c>
      <c r="H57" s="112">
        <v>0</v>
      </c>
      <c r="I57" s="112">
        <v>1606.25</v>
      </c>
      <c r="J57" s="112">
        <v>0</v>
      </c>
      <c r="K57" s="112">
        <v>1606.25</v>
      </c>
    </row>
    <row r="58" spans="1:11" x14ac:dyDescent="0.2">
      <c r="A58" s="111" t="s">
        <v>275</v>
      </c>
      <c r="B58" s="111" t="s">
        <v>274</v>
      </c>
      <c r="C58" s="112">
        <v>0</v>
      </c>
      <c r="D58" s="112">
        <v>0</v>
      </c>
      <c r="E58" s="112">
        <v>3718.75</v>
      </c>
      <c r="F58" s="112">
        <v>0</v>
      </c>
      <c r="G58" s="112">
        <v>3718.75</v>
      </c>
      <c r="H58" s="112">
        <v>0</v>
      </c>
      <c r="I58" s="112">
        <v>3718.75</v>
      </c>
      <c r="J58" s="112">
        <v>0</v>
      </c>
      <c r="K58" s="112">
        <v>3718.75</v>
      </c>
    </row>
    <row r="59" spans="1:11" x14ac:dyDescent="0.2">
      <c r="A59" s="111" t="s">
        <v>273</v>
      </c>
      <c r="B59" s="111" t="s">
        <v>272</v>
      </c>
      <c r="C59" s="112">
        <v>0</v>
      </c>
      <c r="D59" s="112">
        <v>0</v>
      </c>
      <c r="E59" s="112">
        <v>7045.5</v>
      </c>
      <c r="F59" s="112">
        <v>0</v>
      </c>
      <c r="G59" s="112">
        <v>7045.5</v>
      </c>
      <c r="H59" s="112">
        <v>0</v>
      </c>
      <c r="I59" s="112">
        <v>7045.5</v>
      </c>
      <c r="J59" s="112">
        <v>0</v>
      </c>
      <c r="K59" s="112">
        <v>7045.5</v>
      </c>
    </row>
    <row r="60" spans="1:11" x14ac:dyDescent="0.2">
      <c r="A60" s="111" t="s">
        <v>271</v>
      </c>
      <c r="B60" s="111" t="s">
        <v>270</v>
      </c>
      <c r="C60" s="112">
        <v>0</v>
      </c>
      <c r="D60" s="112">
        <v>0</v>
      </c>
      <c r="E60" s="112">
        <v>3616.47</v>
      </c>
      <c r="F60" s="112">
        <v>0</v>
      </c>
      <c r="G60" s="112">
        <v>3616.47</v>
      </c>
      <c r="H60" s="112">
        <v>0</v>
      </c>
      <c r="I60" s="112">
        <v>3616.47</v>
      </c>
      <c r="J60" s="112">
        <v>0</v>
      </c>
      <c r="K60" s="112">
        <v>3616.47</v>
      </c>
    </row>
    <row r="61" spans="1:11" x14ac:dyDescent="0.2">
      <c r="A61" s="111" t="s">
        <v>269</v>
      </c>
      <c r="B61" s="111" t="s">
        <v>819</v>
      </c>
      <c r="C61" s="112">
        <v>0</v>
      </c>
      <c r="D61" s="112">
        <v>0</v>
      </c>
      <c r="E61" s="112">
        <v>3068.21</v>
      </c>
      <c r="F61" s="112">
        <v>0</v>
      </c>
      <c r="G61" s="112">
        <v>3068.21</v>
      </c>
      <c r="H61" s="112">
        <v>0</v>
      </c>
      <c r="I61" s="112">
        <v>3068.21</v>
      </c>
      <c r="J61" s="112">
        <v>0</v>
      </c>
      <c r="K61" s="112">
        <v>3068.21</v>
      </c>
    </row>
    <row r="62" spans="1:11" x14ac:dyDescent="0.2">
      <c r="A62" s="111" t="s">
        <v>267</v>
      </c>
      <c r="B62" s="111" t="s">
        <v>266</v>
      </c>
      <c r="C62" s="112">
        <v>0</v>
      </c>
      <c r="D62" s="112">
        <v>0</v>
      </c>
      <c r="E62" s="112">
        <v>1600.97</v>
      </c>
      <c r="F62" s="112">
        <v>0</v>
      </c>
      <c r="G62" s="112">
        <v>1600.97</v>
      </c>
      <c r="H62" s="112">
        <v>0</v>
      </c>
      <c r="I62" s="112">
        <v>1600.97</v>
      </c>
      <c r="J62" s="112">
        <v>0</v>
      </c>
      <c r="K62" s="112">
        <v>1600.97</v>
      </c>
    </row>
    <row r="63" spans="1:11" x14ac:dyDescent="0.2">
      <c r="A63" s="111" t="s">
        <v>265</v>
      </c>
      <c r="B63" s="111" t="s">
        <v>264</v>
      </c>
      <c r="C63" s="112">
        <v>0</v>
      </c>
      <c r="D63" s="112">
        <v>0</v>
      </c>
      <c r="E63" s="112">
        <v>16228.77</v>
      </c>
      <c r="F63" s="112">
        <v>0</v>
      </c>
      <c r="G63" s="112">
        <v>16228.77</v>
      </c>
      <c r="H63" s="112">
        <v>0</v>
      </c>
      <c r="I63" s="112">
        <v>16228.77</v>
      </c>
      <c r="J63" s="112">
        <v>0</v>
      </c>
      <c r="K63" s="112">
        <v>16228.77</v>
      </c>
    </row>
    <row r="64" spans="1:11" x14ac:dyDescent="0.2">
      <c r="A64" s="111" t="s">
        <v>263</v>
      </c>
      <c r="B64" s="111" t="s">
        <v>262</v>
      </c>
      <c r="C64" s="112">
        <v>0</v>
      </c>
      <c r="D64" s="112">
        <v>0</v>
      </c>
      <c r="E64" s="112">
        <v>2900.3</v>
      </c>
      <c r="F64" s="112">
        <v>0</v>
      </c>
      <c r="G64" s="112">
        <v>2900.3</v>
      </c>
      <c r="H64" s="112">
        <v>0</v>
      </c>
      <c r="I64" s="112">
        <v>2900.3</v>
      </c>
      <c r="J64" s="112">
        <v>0</v>
      </c>
      <c r="K64" s="112">
        <v>2900.3</v>
      </c>
    </row>
    <row r="65" spans="1:11" x14ac:dyDescent="0.2">
      <c r="A65" s="111" t="s">
        <v>259</v>
      </c>
      <c r="B65" s="111" t="s">
        <v>258</v>
      </c>
      <c r="C65" s="112">
        <v>0</v>
      </c>
      <c r="D65" s="112">
        <v>0</v>
      </c>
      <c r="E65" s="112">
        <v>10062.5</v>
      </c>
      <c r="F65" s="112">
        <v>0</v>
      </c>
      <c r="G65" s="112">
        <v>10062.5</v>
      </c>
      <c r="H65" s="112">
        <v>0</v>
      </c>
      <c r="I65" s="112">
        <v>10062.5</v>
      </c>
      <c r="J65" s="112">
        <v>0</v>
      </c>
      <c r="K65" s="112">
        <v>10062.5</v>
      </c>
    </row>
    <row r="66" spans="1:11" x14ac:dyDescent="0.2">
      <c r="A66" s="111" t="s">
        <v>624</v>
      </c>
      <c r="B66" s="111" t="s">
        <v>623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</row>
    <row r="67" spans="1:11" x14ac:dyDescent="0.2">
      <c r="A67" s="111" t="s">
        <v>251</v>
      </c>
      <c r="B67" s="111" t="s">
        <v>820</v>
      </c>
      <c r="C67" s="112">
        <v>0</v>
      </c>
      <c r="D67" s="112">
        <v>0</v>
      </c>
      <c r="E67" s="112">
        <v>125</v>
      </c>
      <c r="F67" s="112">
        <v>0</v>
      </c>
      <c r="G67" s="112">
        <v>125</v>
      </c>
      <c r="H67" s="112">
        <v>0</v>
      </c>
      <c r="I67" s="112">
        <v>125</v>
      </c>
      <c r="J67" s="112">
        <v>0</v>
      </c>
      <c r="K67" s="112">
        <v>125</v>
      </c>
    </row>
    <row r="68" spans="1:11" x14ac:dyDescent="0.2">
      <c r="A68" s="111" t="s">
        <v>249</v>
      </c>
      <c r="B68" s="111" t="s">
        <v>248</v>
      </c>
      <c r="C68" s="112">
        <v>0</v>
      </c>
      <c r="D68" s="112">
        <v>0</v>
      </c>
      <c r="E68" s="112">
        <v>6063.29</v>
      </c>
      <c r="F68" s="112">
        <v>0</v>
      </c>
      <c r="G68" s="112">
        <v>6063.29</v>
      </c>
      <c r="H68" s="112">
        <v>0</v>
      </c>
      <c r="I68" s="112">
        <v>6063.29</v>
      </c>
      <c r="J68" s="112">
        <v>0</v>
      </c>
      <c r="K68" s="112">
        <v>6063.29</v>
      </c>
    </row>
    <row r="69" spans="1:11" x14ac:dyDescent="0.2">
      <c r="A69" s="111" t="s">
        <v>821</v>
      </c>
      <c r="B69" s="111" t="s">
        <v>822</v>
      </c>
      <c r="C69" s="112">
        <v>0</v>
      </c>
      <c r="D69" s="112">
        <v>0</v>
      </c>
      <c r="E69" s="112">
        <v>1987.47</v>
      </c>
      <c r="F69" s="112">
        <v>0</v>
      </c>
      <c r="G69" s="112">
        <v>1987.47</v>
      </c>
      <c r="H69" s="112">
        <v>0</v>
      </c>
      <c r="I69" s="112">
        <v>1987.47</v>
      </c>
      <c r="J69" s="112">
        <v>0</v>
      </c>
      <c r="K69" s="112">
        <v>1987.47</v>
      </c>
    </row>
    <row r="70" spans="1:11" x14ac:dyDescent="0.2">
      <c r="A70" s="111" t="s">
        <v>243</v>
      </c>
      <c r="B70" s="111" t="s">
        <v>823</v>
      </c>
      <c r="C70" s="112">
        <v>0</v>
      </c>
      <c r="D70" s="112">
        <v>0</v>
      </c>
      <c r="E70" s="112">
        <v>11270.28</v>
      </c>
      <c r="F70" s="112">
        <v>0</v>
      </c>
      <c r="G70" s="112">
        <v>11270.28</v>
      </c>
      <c r="H70" s="112">
        <v>0</v>
      </c>
      <c r="I70" s="112">
        <v>11270.28</v>
      </c>
      <c r="J70" s="112">
        <v>0</v>
      </c>
      <c r="K70" s="112">
        <v>11270.28</v>
      </c>
    </row>
    <row r="71" spans="1:11" x14ac:dyDescent="0.2">
      <c r="A71" s="111" t="s">
        <v>239</v>
      </c>
      <c r="B71" s="111" t="s">
        <v>864</v>
      </c>
      <c r="C71" s="112">
        <v>0</v>
      </c>
      <c r="D71" s="112">
        <v>0</v>
      </c>
      <c r="E71" s="112">
        <v>18746.52</v>
      </c>
      <c r="F71" s="112">
        <v>0</v>
      </c>
      <c r="G71" s="112">
        <v>18746.52</v>
      </c>
      <c r="H71" s="112">
        <v>0</v>
      </c>
      <c r="I71" s="112">
        <v>18746.52</v>
      </c>
      <c r="J71" s="112">
        <v>0</v>
      </c>
      <c r="K71" s="112">
        <v>18746.52</v>
      </c>
    </row>
    <row r="72" spans="1:11" x14ac:dyDescent="0.2">
      <c r="A72" s="111" t="s">
        <v>237</v>
      </c>
      <c r="B72" s="111" t="s">
        <v>236</v>
      </c>
      <c r="C72" s="112">
        <v>0</v>
      </c>
      <c r="D72" s="112">
        <v>0</v>
      </c>
      <c r="E72" s="112">
        <v>39593.56</v>
      </c>
      <c r="F72" s="112">
        <v>0</v>
      </c>
      <c r="G72" s="112">
        <v>39593.56</v>
      </c>
      <c r="H72" s="112">
        <v>0</v>
      </c>
      <c r="I72" s="112">
        <v>39593.56</v>
      </c>
      <c r="J72" s="112">
        <v>0</v>
      </c>
      <c r="K72" s="112">
        <v>39593.56</v>
      </c>
    </row>
    <row r="73" spans="1:11" x14ac:dyDescent="0.2">
      <c r="A73" s="111" t="s">
        <v>235</v>
      </c>
      <c r="B73" s="111" t="s">
        <v>234</v>
      </c>
      <c r="C73" s="112">
        <v>0</v>
      </c>
      <c r="D73" s="112">
        <v>0</v>
      </c>
      <c r="E73" s="112">
        <v>2304.37</v>
      </c>
      <c r="F73" s="112">
        <v>0</v>
      </c>
      <c r="G73" s="112">
        <v>2304.37</v>
      </c>
      <c r="H73" s="112">
        <v>0</v>
      </c>
      <c r="I73" s="112">
        <v>2304.37</v>
      </c>
      <c r="J73" s="112">
        <v>0</v>
      </c>
      <c r="K73" s="112">
        <v>2304.37</v>
      </c>
    </row>
    <row r="74" spans="1:11" x14ac:dyDescent="0.2">
      <c r="A74" s="111" t="s">
        <v>231</v>
      </c>
      <c r="B74" s="111" t="s">
        <v>230</v>
      </c>
      <c r="C74" s="112">
        <v>0</v>
      </c>
      <c r="D74" s="112">
        <v>0</v>
      </c>
      <c r="E74" s="112">
        <v>17500</v>
      </c>
      <c r="F74" s="112">
        <v>0</v>
      </c>
      <c r="G74" s="112">
        <v>17500</v>
      </c>
      <c r="H74" s="112">
        <v>0</v>
      </c>
      <c r="I74" s="112">
        <v>17500</v>
      </c>
      <c r="J74" s="112">
        <v>0</v>
      </c>
      <c r="K74" s="112">
        <v>17500</v>
      </c>
    </row>
    <row r="75" spans="1:11" x14ac:dyDescent="0.2">
      <c r="A75" s="111" t="s">
        <v>824</v>
      </c>
      <c r="B75" s="111" t="s">
        <v>825</v>
      </c>
      <c r="C75" s="112">
        <v>0</v>
      </c>
      <c r="D75" s="112">
        <v>0</v>
      </c>
      <c r="E75" s="112">
        <v>37187.5</v>
      </c>
      <c r="F75" s="112">
        <v>0</v>
      </c>
      <c r="G75" s="112">
        <v>37187.5</v>
      </c>
      <c r="H75" s="112">
        <v>0</v>
      </c>
      <c r="I75" s="112">
        <v>37187.5</v>
      </c>
      <c r="J75" s="112">
        <v>0</v>
      </c>
      <c r="K75" s="112">
        <v>37187.5</v>
      </c>
    </row>
    <row r="76" spans="1:11" x14ac:dyDescent="0.2">
      <c r="A76" s="111" t="s">
        <v>223</v>
      </c>
      <c r="B76" s="111" t="s">
        <v>222</v>
      </c>
      <c r="C76" s="112">
        <v>0</v>
      </c>
      <c r="D76" s="112">
        <v>0</v>
      </c>
      <c r="E76" s="112">
        <v>62801.99</v>
      </c>
      <c r="F76" s="112">
        <v>0</v>
      </c>
      <c r="G76" s="112">
        <v>62801.99</v>
      </c>
      <c r="H76" s="112">
        <v>0</v>
      </c>
      <c r="I76" s="112">
        <v>62801.99</v>
      </c>
      <c r="J76" s="112">
        <v>0</v>
      </c>
      <c r="K76" s="112">
        <v>62801.99</v>
      </c>
    </row>
    <row r="77" spans="1:11" x14ac:dyDescent="0.2">
      <c r="A77" s="111" t="s">
        <v>221</v>
      </c>
      <c r="B77" s="111" t="s">
        <v>220</v>
      </c>
      <c r="C77" s="112">
        <v>0</v>
      </c>
      <c r="D77" s="112">
        <v>0</v>
      </c>
      <c r="E77" s="112">
        <v>27272.5</v>
      </c>
      <c r="F77" s="112">
        <v>0</v>
      </c>
      <c r="G77" s="112">
        <v>27272.5</v>
      </c>
      <c r="H77" s="112">
        <v>0</v>
      </c>
      <c r="I77" s="112">
        <v>27272.5</v>
      </c>
      <c r="J77" s="112">
        <v>0</v>
      </c>
      <c r="K77" s="112">
        <v>27272.5</v>
      </c>
    </row>
    <row r="78" spans="1:11" x14ac:dyDescent="0.2">
      <c r="A78" s="111" t="s">
        <v>215</v>
      </c>
      <c r="B78" s="111" t="s">
        <v>214</v>
      </c>
      <c r="C78" s="112">
        <v>0</v>
      </c>
      <c r="D78" s="112">
        <v>0</v>
      </c>
      <c r="E78" s="112">
        <v>901.53</v>
      </c>
      <c r="F78" s="112">
        <v>0</v>
      </c>
      <c r="G78" s="112">
        <v>901.53</v>
      </c>
      <c r="H78" s="112">
        <v>0</v>
      </c>
      <c r="I78" s="112">
        <v>901.53</v>
      </c>
      <c r="J78" s="112">
        <v>0</v>
      </c>
      <c r="K78" s="112">
        <v>901.53</v>
      </c>
    </row>
    <row r="79" spans="1:11" x14ac:dyDescent="0.2">
      <c r="A79" s="111" t="s">
        <v>211</v>
      </c>
      <c r="B79" s="111" t="s">
        <v>210</v>
      </c>
      <c r="C79" s="112">
        <v>0</v>
      </c>
      <c r="D79" s="112">
        <v>0</v>
      </c>
      <c r="E79" s="112">
        <v>282.5</v>
      </c>
      <c r="F79" s="112">
        <v>0</v>
      </c>
      <c r="G79" s="112">
        <v>282.5</v>
      </c>
      <c r="H79" s="112">
        <v>0</v>
      </c>
      <c r="I79" s="112">
        <v>282.5</v>
      </c>
      <c r="J79" s="112">
        <v>0</v>
      </c>
      <c r="K79" s="112">
        <v>282.5</v>
      </c>
    </row>
    <row r="80" spans="1:11" x14ac:dyDescent="0.2">
      <c r="A80" s="111" t="s">
        <v>209</v>
      </c>
      <c r="B80" s="111" t="s">
        <v>208</v>
      </c>
      <c r="C80" s="112">
        <v>0</v>
      </c>
      <c r="D80" s="112">
        <v>0</v>
      </c>
      <c r="E80" s="112">
        <v>960</v>
      </c>
      <c r="F80" s="112">
        <v>0</v>
      </c>
      <c r="G80" s="112">
        <v>960</v>
      </c>
      <c r="H80" s="112">
        <v>0</v>
      </c>
      <c r="I80" s="112">
        <v>960</v>
      </c>
      <c r="J80" s="112">
        <v>0</v>
      </c>
      <c r="K80" s="112">
        <v>960</v>
      </c>
    </row>
    <row r="81" spans="1:11" x14ac:dyDescent="0.2">
      <c r="A81" s="111" t="s">
        <v>207</v>
      </c>
      <c r="B81" s="111" t="s">
        <v>206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</row>
    <row r="82" spans="1:11" x14ac:dyDescent="0.2">
      <c r="A82" s="111" t="s">
        <v>205</v>
      </c>
      <c r="B82" s="111" t="s">
        <v>204</v>
      </c>
      <c r="C82" s="112">
        <v>0</v>
      </c>
      <c r="D82" s="112">
        <v>0</v>
      </c>
      <c r="E82" s="112">
        <v>38990.629999999997</v>
      </c>
      <c r="F82" s="112">
        <v>0</v>
      </c>
      <c r="G82" s="112">
        <v>38990.629999999997</v>
      </c>
      <c r="H82" s="112">
        <v>0</v>
      </c>
      <c r="I82" s="112">
        <v>38990.629999999997</v>
      </c>
      <c r="J82" s="112">
        <v>0</v>
      </c>
      <c r="K82" s="112">
        <v>38990.629999999997</v>
      </c>
    </row>
    <row r="83" spans="1:11" x14ac:dyDescent="0.2">
      <c r="A83" s="111" t="s">
        <v>199</v>
      </c>
      <c r="B83" s="111" t="s">
        <v>198</v>
      </c>
      <c r="C83" s="112">
        <v>0</v>
      </c>
      <c r="D83" s="112">
        <v>0</v>
      </c>
      <c r="E83" s="112">
        <v>1290.6300000000001</v>
      </c>
      <c r="F83" s="112">
        <v>0</v>
      </c>
      <c r="G83" s="112">
        <v>1290.6300000000001</v>
      </c>
      <c r="H83" s="112">
        <v>0</v>
      </c>
      <c r="I83" s="112">
        <v>1290.6300000000001</v>
      </c>
      <c r="J83" s="112">
        <v>0</v>
      </c>
      <c r="K83" s="112">
        <v>1290.6300000000001</v>
      </c>
    </row>
    <row r="84" spans="1:11" x14ac:dyDescent="0.2">
      <c r="A84" s="111" t="s">
        <v>181</v>
      </c>
      <c r="B84" s="111" t="s">
        <v>180</v>
      </c>
      <c r="C84" s="112">
        <v>0</v>
      </c>
      <c r="D84" s="112">
        <v>0</v>
      </c>
      <c r="E84" s="112">
        <v>1181.24</v>
      </c>
      <c r="F84" s="112">
        <v>0</v>
      </c>
      <c r="G84" s="112">
        <v>1181.24</v>
      </c>
      <c r="H84" s="112">
        <v>0</v>
      </c>
      <c r="I84" s="112">
        <v>1181.24</v>
      </c>
      <c r="J84" s="112">
        <v>0</v>
      </c>
      <c r="K84" s="112">
        <v>1181.24</v>
      </c>
    </row>
    <row r="85" spans="1:11" x14ac:dyDescent="0.2">
      <c r="A85" s="111" t="s">
        <v>326</v>
      </c>
      <c r="B85" s="111" t="s">
        <v>325</v>
      </c>
      <c r="C85" s="112">
        <v>0</v>
      </c>
      <c r="D85" s="112">
        <v>0</v>
      </c>
      <c r="E85" s="112">
        <v>10193.07</v>
      </c>
      <c r="F85" s="112">
        <v>0</v>
      </c>
      <c r="G85" s="112">
        <v>10193.07</v>
      </c>
      <c r="H85" s="112">
        <v>0</v>
      </c>
      <c r="I85" s="112">
        <v>10193.07</v>
      </c>
      <c r="J85" s="112">
        <v>0</v>
      </c>
      <c r="K85" s="112">
        <v>10193.07</v>
      </c>
    </row>
    <row r="86" spans="1:11" x14ac:dyDescent="0.2">
      <c r="A86" s="111" t="s">
        <v>324</v>
      </c>
      <c r="B86" s="111" t="s">
        <v>323</v>
      </c>
      <c r="C86" s="112">
        <v>0</v>
      </c>
      <c r="D86" s="112">
        <v>0</v>
      </c>
      <c r="E86" s="112">
        <v>5363.68</v>
      </c>
      <c r="F86" s="112">
        <v>0</v>
      </c>
      <c r="G86" s="112">
        <v>5363.68</v>
      </c>
      <c r="H86" s="112">
        <v>0</v>
      </c>
      <c r="I86" s="112">
        <v>5363.68</v>
      </c>
      <c r="J86" s="112">
        <v>0</v>
      </c>
      <c r="K86" s="112">
        <v>5363.68</v>
      </c>
    </row>
    <row r="87" spans="1:11" x14ac:dyDescent="0.2">
      <c r="A87" s="111" t="s">
        <v>316</v>
      </c>
      <c r="B87" s="111" t="s">
        <v>826</v>
      </c>
      <c r="C87" s="112">
        <v>0</v>
      </c>
      <c r="D87" s="112">
        <v>0</v>
      </c>
      <c r="E87" s="112">
        <v>10684.57</v>
      </c>
      <c r="F87" s="112">
        <v>0</v>
      </c>
      <c r="G87" s="112">
        <v>10684.57</v>
      </c>
      <c r="H87" s="112">
        <v>0</v>
      </c>
      <c r="I87" s="112">
        <v>10684.57</v>
      </c>
      <c r="J87" s="112">
        <v>0</v>
      </c>
      <c r="K87" s="112">
        <v>10684.57</v>
      </c>
    </row>
    <row r="88" spans="1:11" x14ac:dyDescent="0.2">
      <c r="A88" s="111" t="s">
        <v>309</v>
      </c>
      <c r="B88" s="111" t="s">
        <v>827</v>
      </c>
      <c r="C88" s="112">
        <v>0</v>
      </c>
      <c r="D88" s="112">
        <v>0</v>
      </c>
      <c r="E88" s="112">
        <v>8369.42</v>
      </c>
      <c r="F88" s="112">
        <v>0</v>
      </c>
      <c r="G88" s="112">
        <v>8369.42</v>
      </c>
      <c r="H88" s="112">
        <v>0</v>
      </c>
      <c r="I88" s="112">
        <v>8369.42</v>
      </c>
      <c r="J88" s="112">
        <v>0</v>
      </c>
      <c r="K88" s="112">
        <v>8369.42</v>
      </c>
    </row>
    <row r="89" spans="1:11" x14ac:dyDescent="0.2">
      <c r="A89" s="111" t="s">
        <v>303</v>
      </c>
      <c r="B89" s="111" t="s">
        <v>302</v>
      </c>
      <c r="C89" s="112">
        <v>0</v>
      </c>
      <c r="D89" s="112">
        <v>0</v>
      </c>
      <c r="E89" s="112">
        <v>9481.91</v>
      </c>
      <c r="F89" s="112">
        <v>0</v>
      </c>
      <c r="G89" s="112">
        <v>9481.91</v>
      </c>
      <c r="H89" s="112">
        <v>0</v>
      </c>
      <c r="I89" s="112">
        <v>9481.91</v>
      </c>
      <c r="J89" s="112">
        <v>0</v>
      </c>
      <c r="K89" s="112">
        <v>9481.91</v>
      </c>
    </row>
    <row r="90" spans="1:11" x14ac:dyDescent="0.2">
      <c r="A90" s="111" t="s">
        <v>299</v>
      </c>
      <c r="B90" s="111" t="s">
        <v>298</v>
      </c>
      <c r="C90" s="112">
        <v>0</v>
      </c>
      <c r="D90" s="112">
        <v>0</v>
      </c>
      <c r="E90" s="112">
        <v>8251.4599999999991</v>
      </c>
      <c r="F90" s="112">
        <v>0</v>
      </c>
      <c r="G90" s="112">
        <v>8251.4599999999991</v>
      </c>
      <c r="H90" s="112">
        <v>0</v>
      </c>
      <c r="I90" s="112">
        <v>8251.4599999999991</v>
      </c>
      <c r="J90" s="112">
        <v>0</v>
      </c>
      <c r="K90" s="112">
        <v>8251.4599999999991</v>
      </c>
    </row>
    <row r="91" spans="1:11" x14ac:dyDescent="0.2">
      <c r="A91" s="111" t="s">
        <v>297</v>
      </c>
      <c r="B91" s="111" t="s">
        <v>296</v>
      </c>
      <c r="C91" s="112">
        <v>0</v>
      </c>
      <c r="D91" s="112">
        <v>0</v>
      </c>
      <c r="E91" s="112">
        <v>2556.12</v>
      </c>
      <c r="F91" s="112">
        <v>0</v>
      </c>
      <c r="G91" s="112">
        <v>2556.12</v>
      </c>
      <c r="H91" s="112">
        <v>0</v>
      </c>
      <c r="I91" s="112">
        <v>2556.12</v>
      </c>
      <c r="J91" s="112">
        <v>0</v>
      </c>
      <c r="K91" s="112">
        <v>2556.12</v>
      </c>
    </row>
    <row r="92" spans="1:11" x14ac:dyDescent="0.2">
      <c r="A92" s="111" t="s">
        <v>192</v>
      </c>
      <c r="B92" s="111" t="s">
        <v>191</v>
      </c>
      <c r="C92" s="112">
        <v>0</v>
      </c>
      <c r="D92" s="112">
        <v>0</v>
      </c>
      <c r="E92" s="112">
        <v>3735</v>
      </c>
      <c r="F92" s="112">
        <v>0</v>
      </c>
      <c r="G92" s="112">
        <v>3735</v>
      </c>
      <c r="H92" s="112">
        <v>0</v>
      </c>
      <c r="I92" s="112">
        <v>3735</v>
      </c>
      <c r="J92" s="112">
        <v>0</v>
      </c>
      <c r="K92" s="112">
        <v>3735</v>
      </c>
    </row>
    <row r="93" spans="1:11" x14ac:dyDescent="0.2">
      <c r="A93" s="111" t="s">
        <v>190</v>
      </c>
      <c r="B93" s="111" t="s">
        <v>189</v>
      </c>
      <c r="C93" s="112">
        <v>0</v>
      </c>
      <c r="D93" s="112">
        <v>0</v>
      </c>
      <c r="E93" s="112">
        <v>357</v>
      </c>
      <c r="F93" s="112">
        <v>0</v>
      </c>
      <c r="G93" s="112">
        <v>357</v>
      </c>
      <c r="H93" s="112">
        <v>0</v>
      </c>
      <c r="I93" s="112">
        <v>357</v>
      </c>
      <c r="J93" s="112">
        <v>0</v>
      </c>
      <c r="K93" s="112">
        <v>357</v>
      </c>
    </row>
    <row r="94" spans="1:11" x14ac:dyDescent="0.2">
      <c r="A94" s="111" t="s">
        <v>188</v>
      </c>
      <c r="B94" s="111" t="s">
        <v>187</v>
      </c>
      <c r="C94" s="112">
        <v>0</v>
      </c>
      <c r="D94" s="112">
        <v>0</v>
      </c>
      <c r="E94" s="112">
        <v>13420.04</v>
      </c>
      <c r="F94" s="112">
        <v>0</v>
      </c>
      <c r="G94" s="112">
        <v>13420.04</v>
      </c>
      <c r="H94" s="112">
        <v>0</v>
      </c>
      <c r="I94" s="112">
        <v>13420.04</v>
      </c>
      <c r="J94" s="112">
        <v>0</v>
      </c>
      <c r="K94" s="112">
        <v>13420.04</v>
      </c>
    </row>
    <row r="95" spans="1:11" x14ac:dyDescent="0.2">
      <c r="A95" s="111" t="s">
        <v>186</v>
      </c>
      <c r="B95" s="111" t="s">
        <v>86</v>
      </c>
      <c r="C95" s="112">
        <v>0</v>
      </c>
      <c r="D95" s="112">
        <v>0</v>
      </c>
      <c r="E95" s="112">
        <v>175639.32</v>
      </c>
      <c r="F95" s="112">
        <v>0</v>
      </c>
      <c r="G95" s="112">
        <v>175639.32</v>
      </c>
      <c r="H95" s="112">
        <v>0</v>
      </c>
      <c r="I95" s="112">
        <v>175639.32</v>
      </c>
      <c r="J95" s="112">
        <v>0</v>
      </c>
      <c r="K95" s="112">
        <v>175639.32</v>
      </c>
    </row>
    <row r="96" spans="1:11" x14ac:dyDescent="0.2">
      <c r="A96" s="111" t="s">
        <v>185</v>
      </c>
      <c r="B96" s="111" t="s">
        <v>143</v>
      </c>
      <c r="C96" s="112">
        <v>0</v>
      </c>
      <c r="D96" s="112">
        <v>0</v>
      </c>
      <c r="E96" s="112">
        <v>200</v>
      </c>
      <c r="F96" s="112">
        <v>0</v>
      </c>
      <c r="G96" s="112">
        <v>200</v>
      </c>
      <c r="H96" s="112">
        <v>0</v>
      </c>
      <c r="I96" s="112">
        <v>200</v>
      </c>
      <c r="J96" s="112">
        <v>0</v>
      </c>
      <c r="K96" s="112">
        <v>200</v>
      </c>
    </row>
    <row r="97" spans="1:11" x14ac:dyDescent="0.2">
      <c r="A97" s="111" t="s">
        <v>184</v>
      </c>
      <c r="B97" s="111" t="s">
        <v>828</v>
      </c>
      <c r="C97" s="112">
        <v>0</v>
      </c>
      <c r="D97" s="112">
        <v>0</v>
      </c>
      <c r="E97" s="112">
        <v>70</v>
      </c>
      <c r="F97" s="112">
        <v>0</v>
      </c>
      <c r="G97" s="112">
        <v>70</v>
      </c>
      <c r="H97" s="112">
        <v>0</v>
      </c>
      <c r="I97" s="112">
        <v>70</v>
      </c>
      <c r="J97" s="112">
        <v>0</v>
      </c>
      <c r="K97" s="112">
        <v>70</v>
      </c>
    </row>
    <row r="98" spans="1:11" x14ac:dyDescent="0.2">
      <c r="A98" s="111" t="s">
        <v>177</v>
      </c>
      <c r="B98" s="111" t="s">
        <v>176</v>
      </c>
      <c r="C98" s="112">
        <v>0</v>
      </c>
      <c r="D98" s="112">
        <v>0</v>
      </c>
      <c r="E98" s="112">
        <v>1604.98</v>
      </c>
      <c r="F98" s="112">
        <v>0</v>
      </c>
      <c r="G98" s="112">
        <v>1604.98</v>
      </c>
      <c r="H98" s="112">
        <v>0</v>
      </c>
      <c r="I98" s="112">
        <v>1604.98</v>
      </c>
      <c r="J98" s="112">
        <v>0</v>
      </c>
      <c r="K98" s="112">
        <v>1604.98</v>
      </c>
    </row>
    <row r="99" spans="1:11" x14ac:dyDescent="0.2">
      <c r="A99" s="111" t="s">
        <v>175</v>
      </c>
      <c r="B99" s="111" t="s">
        <v>174</v>
      </c>
      <c r="C99" s="112">
        <v>0</v>
      </c>
      <c r="D99" s="112">
        <v>0</v>
      </c>
      <c r="E99" s="112">
        <v>4316.05</v>
      </c>
      <c r="F99" s="112">
        <v>0</v>
      </c>
      <c r="G99" s="112">
        <v>4316.05</v>
      </c>
      <c r="H99" s="112">
        <v>0</v>
      </c>
      <c r="I99" s="112">
        <v>4316.05</v>
      </c>
      <c r="J99" s="112">
        <v>0</v>
      </c>
      <c r="K99" s="112">
        <v>4316.05</v>
      </c>
    </row>
    <row r="100" spans="1:11" x14ac:dyDescent="0.2">
      <c r="A100" s="111" t="s">
        <v>173</v>
      </c>
      <c r="B100" s="111" t="s">
        <v>172</v>
      </c>
      <c r="C100" s="112">
        <v>0</v>
      </c>
      <c r="D100" s="112">
        <v>0</v>
      </c>
      <c r="E100" s="112">
        <v>354.28</v>
      </c>
      <c r="F100" s="112">
        <v>0</v>
      </c>
      <c r="G100" s="112">
        <v>354.28</v>
      </c>
      <c r="H100" s="112">
        <v>0</v>
      </c>
      <c r="I100" s="112">
        <v>354.28</v>
      </c>
      <c r="J100" s="112">
        <v>0</v>
      </c>
      <c r="K100" s="112">
        <v>354.28</v>
      </c>
    </row>
    <row r="101" spans="1:11" x14ac:dyDescent="0.2">
      <c r="A101" s="111" t="s">
        <v>169</v>
      </c>
      <c r="B101" s="111" t="s">
        <v>168</v>
      </c>
      <c r="C101" s="112">
        <v>0</v>
      </c>
      <c r="D101" s="112">
        <v>0</v>
      </c>
      <c r="E101" s="112">
        <v>313.74</v>
      </c>
      <c r="F101" s="112">
        <v>0</v>
      </c>
      <c r="G101" s="112">
        <v>313.74</v>
      </c>
      <c r="H101" s="112">
        <v>0</v>
      </c>
      <c r="I101" s="112">
        <v>313.74</v>
      </c>
      <c r="J101" s="112">
        <v>0</v>
      </c>
      <c r="K101" s="112">
        <v>313.74</v>
      </c>
    </row>
    <row r="102" spans="1:11" x14ac:dyDescent="0.2">
      <c r="A102" s="111" t="s">
        <v>165</v>
      </c>
      <c r="B102" s="111" t="s">
        <v>164</v>
      </c>
      <c r="C102" s="112">
        <v>0</v>
      </c>
      <c r="D102" s="112">
        <v>0</v>
      </c>
      <c r="E102" s="112">
        <v>39.36</v>
      </c>
      <c r="F102" s="112">
        <v>0</v>
      </c>
      <c r="G102" s="112">
        <v>39.36</v>
      </c>
      <c r="H102" s="112">
        <v>0</v>
      </c>
      <c r="I102" s="112">
        <v>39.36</v>
      </c>
      <c r="J102" s="112">
        <v>0</v>
      </c>
      <c r="K102" s="112">
        <v>39.36</v>
      </c>
    </row>
    <row r="103" spans="1:11" x14ac:dyDescent="0.2">
      <c r="A103" s="111" t="s">
        <v>163</v>
      </c>
      <c r="B103" s="111" t="s">
        <v>162</v>
      </c>
      <c r="C103" s="112">
        <v>0</v>
      </c>
      <c r="D103" s="112">
        <v>0</v>
      </c>
      <c r="E103" s="112">
        <v>10.62</v>
      </c>
      <c r="F103" s="112">
        <v>0</v>
      </c>
      <c r="G103" s="112">
        <v>10.62</v>
      </c>
      <c r="H103" s="112">
        <v>0</v>
      </c>
      <c r="I103" s="112">
        <v>10.62</v>
      </c>
      <c r="J103" s="112">
        <v>0</v>
      </c>
      <c r="K103" s="112">
        <v>10.62</v>
      </c>
    </row>
    <row r="104" spans="1:11" x14ac:dyDescent="0.2">
      <c r="A104" s="111" t="s">
        <v>148</v>
      </c>
      <c r="B104" s="111" t="s">
        <v>147</v>
      </c>
      <c r="C104" s="112">
        <v>0</v>
      </c>
      <c r="D104" s="112">
        <v>0</v>
      </c>
      <c r="E104" s="112">
        <v>918.4</v>
      </c>
      <c r="F104" s="112">
        <v>0</v>
      </c>
      <c r="G104" s="112">
        <v>918.4</v>
      </c>
      <c r="H104" s="112">
        <v>0</v>
      </c>
      <c r="I104" s="112">
        <v>918.4</v>
      </c>
      <c r="J104" s="112">
        <v>0</v>
      </c>
      <c r="K104" s="112">
        <v>918.4</v>
      </c>
    </row>
    <row r="105" spans="1:11" x14ac:dyDescent="0.2">
      <c r="A105" s="111" t="s">
        <v>144</v>
      </c>
      <c r="B105" s="111" t="s">
        <v>143</v>
      </c>
      <c r="C105" s="112">
        <v>0</v>
      </c>
      <c r="D105" s="112">
        <v>0</v>
      </c>
      <c r="E105" s="112">
        <v>22.5</v>
      </c>
      <c r="F105" s="112">
        <v>0</v>
      </c>
      <c r="G105" s="112">
        <v>22.5</v>
      </c>
      <c r="H105" s="112">
        <v>0</v>
      </c>
      <c r="I105" s="112">
        <v>22.5</v>
      </c>
      <c r="J105" s="112">
        <v>0</v>
      </c>
      <c r="K105" s="112">
        <v>22.5</v>
      </c>
    </row>
    <row r="106" spans="1:11" x14ac:dyDescent="0.2">
      <c r="A106" s="111" t="s">
        <v>142</v>
      </c>
      <c r="B106" s="111" t="s">
        <v>1174</v>
      </c>
      <c r="C106" s="112">
        <v>0</v>
      </c>
      <c r="D106" s="112">
        <v>0</v>
      </c>
      <c r="E106" s="112">
        <v>1460648.2</v>
      </c>
      <c r="F106" s="112">
        <v>0</v>
      </c>
      <c r="G106" s="112">
        <v>1460648.2</v>
      </c>
      <c r="H106" s="112">
        <v>0</v>
      </c>
      <c r="I106" s="112">
        <v>1460648.2</v>
      </c>
      <c r="J106" s="112">
        <v>0</v>
      </c>
      <c r="K106" s="112">
        <v>1460648.2</v>
      </c>
    </row>
    <row r="107" spans="1:11" x14ac:dyDescent="0.2">
      <c r="A107" s="111" t="s">
        <v>456</v>
      </c>
      <c r="B107" s="111" t="s">
        <v>455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</row>
    <row r="108" spans="1:11" x14ac:dyDescent="0.2">
      <c r="A108" s="111" t="s">
        <v>136</v>
      </c>
      <c r="B108" s="111" t="s">
        <v>830</v>
      </c>
      <c r="C108" s="112">
        <v>0</v>
      </c>
      <c r="D108" s="112">
        <v>0</v>
      </c>
      <c r="E108" s="112">
        <v>70373.22</v>
      </c>
      <c r="F108" s="112">
        <v>0</v>
      </c>
      <c r="G108" s="112">
        <v>70373.22</v>
      </c>
      <c r="H108" s="112">
        <v>0</v>
      </c>
      <c r="I108" s="112">
        <v>70373.22</v>
      </c>
      <c r="J108" s="112">
        <v>0</v>
      </c>
      <c r="K108" s="112">
        <v>70373.22</v>
      </c>
    </row>
    <row r="109" spans="1:11" x14ac:dyDescent="0.2">
      <c r="A109" s="111" t="s">
        <v>831</v>
      </c>
      <c r="B109" s="111" t="s">
        <v>832</v>
      </c>
      <c r="C109" s="112">
        <v>0</v>
      </c>
      <c r="D109" s="112">
        <v>0</v>
      </c>
      <c r="E109" s="112">
        <v>12633.66</v>
      </c>
      <c r="F109" s="112">
        <v>0</v>
      </c>
      <c r="G109" s="112">
        <v>12633.66</v>
      </c>
      <c r="H109" s="112">
        <v>0</v>
      </c>
      <c r="I109" s="112">
        <v>12633.66</v>
      </c>
      <c r="J109" s="112">
        <v>0</v>
      </c>
      <c r="K109" s="112">
        <v>12633.66</v>
      </c>
    </row>
    <row r="110" spans="1:11" ht="14.25" x14ac:dyDescent="0.2">
      <c r="A110" s="561" t="s">
        <v>833</v>
      </c>
      <c r="B110" s="561"/>
      <c r="C110" s="113">
        <v>0</v>
      </c>
      <c r="D110" s="113">
        <v>0</v>
      </c>
      <c r="E110" s="113">
        <v>3607949.11</v>
      </c>
      <c r="F110" s="113">
        <v>0</v>
      </c>
      <c r="G110" s="113">
        <v>3607949.11</v>
      </c>
      <c r="H110" s="113">
        <v>0</v>
      </c>
      <c r="I110" s="113">
        <v>3607949.11</v>
      </c>
      <c r="J110" s="113">
        <v>0</v>
      </c>
      <c r="K110" s="113">
        <v>3607949.11</v>
      </c>
    </row>
    <row r="111" spans="1:11" x14ac:dyDescent="0.2">
      <c r="A111" s="557"/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</row>
    <row r="112" spans="1:11" x14ac:dyDescent="0.2">
      <c r="A112" s="559" t="s">
        <v>771</v>
      </c>
      <c r="B112" s="559"/>
      <c r="C112" s="559"/>
      <c r="D112" s="559"/>
      <c r="E112" s="559"/>
      <c r="F112" s="559"/>
      <c r="G112" s="559"/>
      <c r="H112" s="559"/>
      <c r="I112" s="559"/>
      <c r="J112" s="559"/>
      <c r="K112" s="559"/>
    </row>
  </sheetData>
  <sheetProtection selectLockedCells="1" selectUnlockedCells="1"/>
  <mergeCells count="16">
    <mergeCell ref="A1:K1"/>
    <mergeCell ref="A8:K8"/>
    <mergeCell ref="C9:D9"/>
    <mergeCell ref="E9:F9"/>
    <mergeCell ref="G9:H9"/>
    <mergeCell ref="I9:J9"/>
    <mergeCell ref="A110:B110"/>
    <mergeCell ref="A111:K111"/>
    <mergeCell ref="A112:K112"/>
    <mergeCell ref="A25:B25"/>
    <mergeCell ref="A26:K26"/>
    <mergeCell ref="A27:K27"/>
    <mergeCell ref="C28:D28"/>
    <mergeCell ref="E28:F28"/>
    <mergeCell ref="G28:H28"/>
    <mergeCell ref="I28:J28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zoomScaleNormal="100" workbookViewId="0">
      <selection activeCell="K15" sqref="K15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38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38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38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38" t="s">
        <v>856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38" t="s">
        <v>1190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38" t="s">
        <v>861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37" t="s">
        <v>772</v>
      </c>
      <c r="B9" s="137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37" t="s">
        <v>778</v>
      </c>
    </row>
    <row r="10" spans="1:11" x14ac:dyDescent="0.2">
      <c r="A10" s="119" t="s">
        <v>843</v>
      </c>
      <c r="B10" s="119" t="s">
        <v>844</v>
      </c>
      <c r="C10" s="120">
        <v>0</v>
      </c>
      <c r="D10" s="120">
        <v>0</v>
      </c>
      <c r="E10" s="120">
        <v>0</v>
      </c>
      <c r="F10" s="120">
        <v>191028867.21000001</v>
      </c>
      <c r="G10" s="120">
        <v>0</v>
      </c>
      <c r="H10" s="120">
        <v>191028867.21000001</v>
      </c>
      <c r="I10" s="120">
        <v>0</v>
      </c>
      <c r="J10" s="120">
        <v>191028867.21000001</v>
      </c>
      <c r="K10" s="120">
        <v>-191028867.21000001</v>
      </c>
    </row>
    <row r="11" spans="1:11" x14ac:dyDescent="0.2">
      <c r="A11" s="119" t="s">
        <v>785</v>
      </c>
      <c r="B11" s="119" t="s">
        <v>786</v>
      </c>
      <c r="C11" s="120">
        <v>0</v>
      </c>
      <c r="D11" s="120">
        <v>0</v>
      </c>
      <c r="E11" s="120">
        <v>0</v>
      </c>
      <c r="F11" s="120">
        <v>2575.7800000000002</v>
      </c>
      <c r="G11" s="120">
        <v>0</v>
      </c>
      <c r="H11" s="120">
        <v>2575.7800000000002</v>
      </c>
      <c r="I11" s="120">
        <v>0</v>
      </c>
      <c r="J11" s="120">
        <v>2575.7800000000002</v>
      </c>
      <c r="K11" s="120">
        <v>-2575.7800000000002</v>
      </c>
    </row>
    <row r="12" spans="1:11" x14ac:dyDescent="0.2">
      <c r="A12" s="119" t="s">
        <v>858</v>
      </c>
      <c r="B12" s="119" t="s">
        <v>29</v>
      </c>
      <c r="C12" s="120">
        <v>0</v>
      </c>
      <c r="D12" s="120">
        <v>0</v>
      </c>
      <c r="E12" s="120">
        <v>0</v>
      </c>
      <c r="F12" s="120">
        <v>3.84</v>
      </c>
      <c r="G12" s="120">
        <v>0</v>
      </c>
      <c r="H12" s="120">
        <v>3.84</v>
      </c>
      <c r="I12" s="120">
        <v>0</v>
      </c>
      <c r="J12" s="120">
        <v>3.84</v>
      </c>
      <c r="K12" s="120">
        <v>-3.84</v>
      </c>
    </row>
    <row r="13" spans="1:11" x14ac:dyDescent="0.2">
      <c r="A13" s="119" t="s">
        <v>787</v>
      </c>
      <c r="B13" s="119" t="s">
        <v>788</v>
      </c>
      <c r="C13" s="120">
        <v>0</v>
      </c>
      <c r="D13" s="120">
        <v>0</v>
      </c>
      <c r="E13" s="120">
        <v>0</v>
      </c>
      <c r="F13" s="120">
        <v>442827</v>
      </c>
      <c r="G13" s="120">
        <v>0</v>
      </c>
      <c r="H13" s="120">
        <v>442827</v>
      </c>
      <c r="I13" s="120">
        <v>0</v>
      </c>
      <c r="J13" s="120">
        <v>442827</v>
      </c>
      <c r="K13" s="120">
        <v>-442827</v>
      </c>
    </row>
    <row r="14" spans="1:11" x14ac:dyDescent="0.2">
      <c r="A14" s="119" t="s">
        <v>801</v>
      </c>
      <c r="B14" s="119" t="s">
        <v>802</v>
      </c>
      <c r="C14" s="120">
        <v>0</v>
      </c>
      <c r="D14" s="120">
        <v>0</v>
      </c>
      <c r="E14" s="120">
        <v>0</v>
      </c>
      <c r="F14" s="120">
        <v>6203.71</v>
      </c>
      <c r="G14" s="120">
        <v>0</v>
      </c>
      <c r="H14" s="120">
        <v>6203.71</v>
      </c>
      <c r="I14" s="120">
        <v>0</v>
      </c>
      <c r="J14" s="120">
        <v>6203.71</v>
      </c>
      <c r="K14" s="120">
        <v>-6203.71</v>
      </c>
    </row>
    <row r="15" spans="1:11" ht="14.25" x14ac:dyDescent="0.2">
      <c r="A15" s="567" t="s">
        <v>845</v>
      </c>
      <c r="B15" s="567"/>
      <c r="C15" s="121">
        <v>0</v>
      </c>
      <c r="D15" s="121">
        <v>0</v>
      </c>
      <c r="E15" s="121">
        <v>0</v>
      </c>
      <c r="F15" s="121">
        <v>191480477.53999999</v>
      </c>
      <c r="G15" s="121">
        <v>0</v>
      </c>
      <c r="H15" s="121">
        <v>191480477.53999999</v>
      </c>
      <c r="I15" s="121">
        <v>0</v>
      </c>
      <c r="J15" s="121">
        <v>191480477.53999999</v>
      </c>
      <c r="K15" s="121">
        <v>-191480477.53999999</v>
      </c>
    </row>
    <row r="16" spans="1:11" x14ac:dyDescent="0.2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x14ac:dyDescent="0.2">
      <c r="A17" s="565" t="s">
        <v>771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12.75" customHeight="1" x14ac:dyDescent="0.2">
      <c r="A18" s="137" t="s">
        <v>772</v>
      </c>
      <c r="B18" s="137" t="s">
        <v>773</v>
      </c>
      <c r="C18" s="566" t="s">
        <v>774</v>
      </c>
      <c r="D18" s="566"/>
      <c r="E18" s="566" t="s">
        <v>775</v>
      </c>
      <c r="F18" s="566"/>
      <c r="G18" s="566" t="s">
        <v>776</v>
      </c>
      <c r="H18" s="566"/>
      <c r="I18" s="566" t="s">
        <v>777</v>
      </c>
      <c r="J18" s="566"/>
      <c r="K18" s="137" t="s">
        <v>778</v>
      </c>
    </row>
    <row r="19" spans="1:11" x14ac:dyDescent="0.2">
      <c r="A19" s="119" t="s">
        <v>440</v>
      </c>
      <c r="B19" s="119" t="s">
        <v>808</v>
      </c>
      <c r="C19" s="120">
        <v>0</v>
      </c>
      <c r="D19" s="120">
        <v>0</v>
      </c>
      <c r="E19" s="120">
        <v>724645.08</v>
      </c>
      <c r="F19" s="120">
        <v>0</v>
      </c>
      <c r="G19" s="120">
        <v>724645.08</v>
      </c>
      <c r="H19" s="120">
        <v>0</v>
      </c>
      <c r="I19" s="120">
        <v>724645.08</v>
      </c>
      <c r="J19" s="120">
        <v>0</v>
      </c>
      <c r="K19" s="120">
        <v>724645.08</v>
      </c>
    </row>
    <row r="20" spans="1:11" x14ac:dyDescent="0.2">
      <c r="A20" s="119" t="s">
        <v>432</v>
      </c>
      <c r="B20" s="119" t="s">
        <v>859</v>
      </c>
      <c r="C20" s="120">
        <v>0</v>
      </c>
      <c r="D20" s="120">
        <v>0</v>
      </c>
      <c r="E20" s="120">
        <v>380.77</v>
      </c>
      <c r="F20" s="120">
        <v>0</v>
      </c>
      <c r="G20" s="120">
        <v>380.77</v>
      </c>
      <c r="H20" s="120">
        <v>0</v>
      </c>
      <c r="I20" s="120">
        <v>380.77</v>
      </c>
      <c r="J20" s="120">
        <v>0</v>
      </c>
      <c r="K20" s="120">
        <v>380.77</v>
      </c>
    </row>
    <row r="21" spans="1:11" x14ac:dyDescent="0.2">
      <c r="A21" s="119" t="s">
        <v>414</v>
      </c>
      <c r="B21" s="119" t="s">
        <v>809</v>
      </c>
      <c r="C21" s="120">
        <v>0</v>
      </c>
      <c r="D21" s="120">
        <v>0</v>
      </c>
      <c r="E21" s="120">
        <v>215144.21</v>
      </c>
      <c r="F21" s="120">
        <v>0</v>
      </c>
      <c r="G21" s="120">
        <v>215144.21</v>
      </c>
      <c r="H21" s="120">
        <v>0</v>
      </c>
      <c r="I21" s="120">
        <v>215144.21</v>
      </c>
      <c r="J21" s="120">
        <v>0</v>
      </c>
      <c r="K21" s="120">
        <v>215144.21</v>
      </c>
    </row>
    <row r="22" spans="1:11" x14ac:dyDescent="0.2">
      <c r="A22" s="119" t="s">
        <v>405</v>
      </c>
      <c r="B22" s="119" t="s">
        <v>393</v>
      </c>
      <c r="C22" s="120">
        <v>0</v>
      </c>
      <c r="D22" s="120">
        <v>0</v>
      </c>
      <c r="E22" s="120">
        <v>20884.990000000002</v>
      </c>
      <c r="F22" s="120">
        <v>0</v>
      </c>
      <c r="G22" s="120">
        <v>20884.990000000002</v>
      </c>
      <c r="H22" s="120">
        <v>0</v>
      </c>
      <c r="I22" s="120">
        <v>20884.990000000002</v>
      </c>
      <c r="J22" s="120">
        <v>0</v>
      </c>
      <c r="K22" s="120">
        <v>20884.990000000002</v>
      </c>
    </row>
    <row r="23" spans="1:11" x14ac:dyDescent="0.2">
      <c r="A23" s="119" t="s">
        <v>390</v>
      </c>
      <c r="B23" s="119" t="s">
        <v>810</v>
      </c>
      <c r="C23" s="120">
        <v>0</v>
      </c>
      <c r="D23" s="120">
        <v>0</v>
      </c>
      <c r="E23" s="120">
        <v>168643.32</v>
      </c>
      <c r="F23" s="120">
        <v>0</v>
      </c>
      <c r="G23" s="120">
        <v>168643.32</v>
      </c>
      <c r="H23" s="120">
        <v>0</v>
      </c>
      <c r="I23" s="120">
        <v>168643.32</v>
      </c>
      <c r="J23" s="120">
        <v>0</v>
      </c>
      <c r="K23" s="120">
        <v>168643.32</v>
      </c>
    </row>
    <row r="24" spans="1:11" x14ac:dyDescent="0.2">
      <c r="A24" s="119" t="s">
        <v>388</v>
      </c>
      <c r="B24" s="119" t="s">
        <v>811</v>
      </c>
      <c r="C24" s="120">
        <v>0</v>
      </c>
      <c r="D24" s="120">
        <v>0</v>
      </c>
      <c r="E24" s="120">
        <v>52582.78</v>
      </c>
      <c r="F24" s="120">
        <v>0</v>
      </c>
      <c r="G24" s="120">
        <v>52582.78</v>
      </c>
      <c r="H24" s="120">
        <v>0</v>
      </c>
      <c r="I24" s="120">
        <v>52582.78</v>
      </c>
      <c r="J24" s="120">
        <v>0</v>
      </c>
      <c r="K24" s="120">
        <v>52582.78</v>
      </c>
    </row>
    <row r="25" spans="1:11" x14ac:dyDescent="0.2">
      <c r="A25" s="119" t="s">
        <v>372</v>
      </c>
      <c r="B25" s="119" t="s">
        <v>371</v>
      </c>
      <c r="C25" s="120">
        <v>0</v>
      </c>
      <c r="D25" s="120">
        <v>0</v>
      </c>
      <c r="E25" s="120">
        <v>182330.35</v>
      </c>
      <c r="F25" s="120">
        <v>0</v>
      </c>
      <c r="G25" s="120">
        <v>182330.35</v>
      </c>
      <c r="H25" s="120">
        <v>0</v>
      </c>
      <c r="I25" s="120">
        <v>182330.35</v>
      </c>
      <c r="J25" s="120">
        <v>0</v>
      </c>
      <c r="K25" s="120">
        <v>182330.35</v>
      </c>
    </row>
    <row r="26" spans="1:11" x14ac:dyDescent="0.2">
      <c r="A26" s="119" t="s">
        <v>378</v>
      </c>
      <c r="B26" s="119" t="s">
        <v>812</v>
      </c>
      <c r="C26" s="120">
        <v>0</v>
      </c>
      <c r="D26" s="120">
        <v>0</v>
      </c>
      <c r="E26" s="120">
        <v>2408.3000000000002</v>
      </c>
      <c r="F26" s="120">
        <v>0</v>
      </c>
      <c r="G26" s="120">
        <v>2408.3000000000002</v>
      </c>
      <c r="H26" s="120">
        <v>0</v>
      </c>
      <c r="I26" s="120">
        <v>2408.3000000000002</v>
      </c>
      <c r="J26" s="120">
        <v>0</v>
      </c>
      <c r="K26" s="120">
        <v>2408.3000000000002</v>
      </c>
    </row>
    <row r="27" spans="1:11" x14ac:dyDescent="0.2">
      <c r="A27" s="119" t="s">
        <v>364</v>
      </c>
      <c r="B27" s="119" t="s">
        <v>813</v>
      </c>
      <c r="C27" s="120">
        <v>0</v>
      </c>
      <c r="D27" s="120">
        <v>0</v>
      </c>
      <c r="E27" s="120">
        <v>153</v>
      </c>
      <c r="F27" s="120">
        <v>0</v>
      </c>
      <c r="G27" s="120">
        <v>153</v>
      </c>
      <c r="H27" s="120">
        <v>0</v>
      </c>
      <c r="I27" s="120">
        <v>153</v>
      </c>
      <c r="J27" s="120">
        <v>0</v>
      </c>
      <c r="K27" s="120">
        <v>153</v>
      </c>
    </row>
    <row r="28" spans="1:11" x14ac:dyDescent="0.2">
      <c r="A28" s="119" t="s">
        <v>362</v>
      </c>
      <c r="B28" s="119" t="s">
        <v>814</v>
      </c>
      <c r="C28" s="120">
        <v>0</v>
      </c>
      <c r="D28" s="120">
        <v>0</v>
      </c>
      <c r="E28" s="120">
        <v>7362.86</v>
      </c>
      <c r="F28" s="120">
        <v>0</v>
      </c>
      <c r="G28" s="120">
        <v>7362.86</v>
      </c>
      <c r="H28" s="120">
        <v>0</v>
      </c>
      <c r="I28" s="120">
        <v>7362.86</v>
      </c>
      <c r="J28" s="120">
        <v>0</v>
      </c>
      <c r="K28" s="120">
        <v>7362.86</v>
      </c>
    </row>
    <row r="29" spans="1:11" x14ac:dyDescent="0.2">
      <c r="A29" s="119" t="s">
        <v>358</v>
      </c>
      <c r="B29" s="119" t="s">
        <v>815</v>
      </c>
      <c r="C29" s="120">
        <v>0</v>
      </c>
      <c r="D29" s="120">
        <v>0</v>
      </c>
      <c r="E29" s="120">
        <v>11715.38</v>
      </c>
      <c r="F29" s="120">
        <v>0</v>
      </c>
      <c r="G29" s="120">
        <v>11715.38</v>
      </c>
      <c r="H29" s="120">
        <v>0</v>
      </c>
      <c r="I29" s="120">
        <v>11715.38</v>
      </c>
      <c r="J29" s="120">
        <v>0</v>
      </c>
      <c r="K29" s="120">
        <v>11715.38</v>
      </c>
    </row>
    <row r="30" spans="1:11" x14ac:dyDescent="0.2">
      <c r="A30" s="119" t="s">
        <v>356</v>
      </c>
      <c r="B30" s="119" t="s">
        <v>355</v>
      </c>
      <c r="C30" s="120">
        <v>0</v>
      </c>
      <c r="D30" s="120">
        <v>0</v>
      </c>
      <c r="E30" s="120">
        <v>1935.9</v>
      </c>
      <c r="F30" s="120">
        <v>0</v>
      </c>
      <c r="G30" s="120">
        <v>1935.9</v>
      </c>
      <c r="H30" s="120">
        <v>0</v>
      </c>
      <c r="I30" s="120">
        <v>1935.9</v>
      </c>
      <c r="J30" s="120">
        <v>0</v>
      </c>
      <c r="K30" s="120">
        <v>1935.9</v>
      </c>
    </row>
    <row r="31" spans="1:11" x14ac:dyDescent="0.2">
      <c r="A31" s="119" t="s">
        <v>354</v>
      </c>
      <c r="B31" s="119" t="s">
        <v>816</v>
      </c>
      <c r="C31" s="120">
        <v>0</v>
      </c>
      <c r="D31" s="120">
        <v>0</v>
      </c>
      <c r="E31" s="120">
        <v>17204.740000000002</v>
      </c>
      <c r="F31" s="120">
        <v>0</v>
      </c>
      <c r="G31" s="120">
        <v>17204.740000000002</v>
      </c>
      <c r="H31" s="120">
        <v>0</v>
      </c>
      <c r="I31" s="120">
        <v>17204.740000000002</v>
      </c>
      <c r="J31" s="120">
        <v>0</v>
      </c>
      <c r="K31" s="120">
        <v>17204.740000000002</v>
      </c>
    </row>
    <row r="32" spans="1:11" x14ac:dyDescent="0.2">
      <c r="A32" s="119" t="s">
        <v>352</v>
      </c>
      <c r="B32" s="119" t="s">
        <v>351</v>
      </c>
      <c r="C32" s="120">
        <v>0</v>
      </c>
      <c r="D32" s="120">
        <v>0</v>
      </c>
      <c r="E32" s="120">
        <v>130.5</v>
      </c>
      <c r="F32" s="120">
        <v>0</v>
      </c>
      <c r="G32" s="120">
        <v>130.5</v>
      </c>
      <c r="H32" s="120">
        <v>0</v>
      </c>
      <c r="I32" s="120">
        <v>130.5</v>
      </c>
      <c r="J32" s="120">
        <v>0</v>
      </c>
      <c r="K32" s="120">
        <v>130.5</v>
      </c>
    </row>
    <row r="33" spans="1:11" x14ac:dyDescent="0.2">
      <c r="A33" s="119" t="s">
        <v>350</v>
      </c>
      <c r="B33" s="119" t="s">
        <v>349</v>
      </c>
      <c r="C33" s="120">
        <v>0</v>
      </c>
      <c r="D33" s="120">
        <v>0</v>
      </c>
      <c r="E33" s="120">
        <v>833.4</v>
      </c>
      <c r="F33" s="120">
        <v>0</v>
      </c>
      <c r="G33" s="120">
        <v>833.4</v>
      </c>
      <c r="H33" s="120">
        <v>0</v>
      </c>
      <c r="I33" s="120">
        <v>833.4</v>
      </c>
      <c r="J33" s="120">
        <v>0</v>
      </c>
      <c r="K33" s="120">
        <v>833.4</v>
      </c>
    </row>
    <row r="34" spans="1:11" x14ac:dyDescent="0.2">
      <c r="A34" s="119" t="s">
        <v>348</v>
      </c>
      <c r="B34" s="119" t="s">
        <v>347</v>
      </c>
      <c r="C34" s="120">
        <v>0</v>
      </c>
      <c r="D34" s="120">
        <v>0</v>
      </c>
      <c r="E34" s="120">
        <v>731.7</v>
      </c>
      <c r="F34" s="120">
        <v>0</v>
      </c>
      <c r="G34" s="120">
        <v>731.7</v>
      </c>
      <c r="H34" s="120">
        <v>0</v>
      </c>
      <c r="I34" s="120">
        <v>731.7</v>
      </c>
      <c r="J34" s="120">
        <v>0</v>
      </c>
      <c r="K34" s="120">
        <v>731.7</v>
      </c>
    </row>
    <row r="35" spans="1:11" x14ac:dyDescent="0.2">
      <c r="A35" s="119" t="s">
        <v>346</v>
      </c>
      <c r="B35" s="119" t="s">
        <v>345</v>
      </c>
      <c r="C35" s="120">
        <v>0</v>
      </c>
      <c r="D35" s="120">
        <v>0</v>
      </c>
      <c r="E35" s="120">
        <v>387.19</v>
      </c>
      <c r="F35" s="120">
        <v>0</v>
      </c>
      <c r="G35" s="120">
        <v>387.19</v>
      </c>
      <c r="H35" s="120">
        <v>0</v>
      </c>
      <c r="I35" s="120">
        <v>387.19</v>
      </c>
      <c r="J35" s="120">
        <v>0</v>
      </c>
      <c r="K35" s="120">
        <v>387.19</v>
      </c>
    </row>
    <row r="36" spans="1:11" x14ac:dyDescent="0.2">
      <c r="A36" s="119" t="s">
        <v>332</v>
      </c>
      <c r="B36" s="119" t="s">
        <v>817</v>
      </c>
      <c r="C36" s="120">
        <v>0</v>
      </c>
      <c r="D36" s="120">
        <v>0</v>
      </c>
      <c r="E36" s="120">
        <v>16377.8</v>
      </c>
      <c r="F36" s="120">
        <v>0</v>
      </c>
      <c r="G36" s="120">
        <v>16377.8</v>
      </c>
      <c r="H36" s="120">
        <v>0</v>
      </c>
      <c r="I36" s="120">
        <v>16377.8</v>
      </c>
      <c r="J36" s="120">
        <v>0</v>
      </c>
      <c r="K36" s="120">
        <v>16377.8</v>
      </c>
    </row>
    <row r="37" spans="1:11" x14ac:dyDescent="0.2">
      <c r="A37" s="119" t="s">
        <v>330</v>
      </c>
      <c r="B37" s="119" t="s">
        <v>329</v>
      </c>
      <c r="C37" s="120">
        <v>0</v>
      </c>
      <c r="D37" s="120">
        <v>0</v>
      </c>
      <c r="E37" s="120">
        <v>6346.13</v>
      </c>
      <c r="F37" s="120">
        <v>0</v>
      </c>
      <c r="G37" s="120">
        <v>6346.13</v>
      </c>
      <c r="H37" s="120">
        <v>0</v>
      </c>
      <c r="I37" s="120">
        <v>6346.13</v>
      </c>
      <c r="J37" s="120">
        <v>0</v>
      </c>
      <c r="K37" s="120">
        <v>6346.13</v>
      </c>
    </row>
    <row r="38" spans="1:11" x14ac:dyDescent="0.2">
      <c r="A38" s="119" t="s">
        <v>328</v>
      </c>
      <c r="B38" s="119" t="s">
        <v>327</v>
      </c>
      <c r="C38" s="120">
        <v>0</v>
      </c>
      <c r="D38" s="120">
        <v>0</v>
      </c>
      <c r="E38" s="120">
        <v>2940.12</v>
      </c>
      <c r="F38" s="120">
        <v>0</v>
      </c>
      <c r="G38" s="120">
        <v>2940.12</v>
      </c>
      <c r="H38" s="120">
        <v>0</v>
      </c>
      <c r="I38" s="120">
        <v>2940.12</v>
      </c>
      <c r="J38" s="120">
        <v>0</v>
      </c>
      <c r="K38" s="120">
        <v>2940.12</v>
      </c>
    </row>
    <row r="39" spans="1:11" x14ac:dyDescent="0.2">
      <c r="A39" s="119" t="s">
        <v>293</v>
      </c>
      <c r="B39" s="119" t="s">
        <v>292</v>
      </c>
      <c r="C39" s="120">
        <v>0</v>
      </c>
      <c r="D39" s="120">
        <v>0</v>
      </c>
      <c r="E39" s="120">
        <v>15431.75</v>
      </c>
      <c r="F39" s="120">
        <v>0</v>
      </c>
      <c r="G39" s="120">
        <v>15431.75</v>
      </c>
      <c r="H39" s="120">
        <v>0</v>
      </c>
      <c r="I39" s="120">
        <v>15431.75</v>
      </c>
      <c r="J39" s="120">
        <v>0</v>
      </c>
      <c r="K39" s="120">
        <v>15431.75</v>
      </c>
    </row>
    <row r="40" spans="1:11" x14ac:dyDescent="0.2">
      <c r="A40" s="119" t="s">
        <v>289</v>
      </c>
      <c r="B40" s="119" t="s">
        <v>818</v>
      </c>
      <c r="C40" s="120">
        <v>0</v>
      </c>
      <c r="D40" s="120">
        <v>0</v>
      </c>
      <c r="E40" s="120">
        <v>5617.86</v>
      </c>
      <c r="F40" s="120">
        <v>0</v>
      </c>
      <c r="G40" s="120">
        <v>5617.86</v>
      </c>
      <c r="H40" s="120">
        <v>0</v>
      </c>
      <c r="I40" s="120">
        <v>5617.86</v>
      </c>
      <c r="J40" s="120">
        <v>0</v>
      </c>
      <c r="K40" s="120">
        <v>5617.86</v>
      </c>
    </row>
    <row r="41" spans="1:11" x14ac:dyDescent="0.2">
      <c r="A41" s="119" t="s">
        <v>287</v>
      </c>
      <c r="B41" s="119" t="s">
        <v>286</v>
      </c>
      <c r="C41" s="120">
        <v>0</v>
      </c>
      <c r="D41" s="120">
        <v>0</v>
      </c>
      <c r="E41" s="120">
        <v>3626.57</v>
      </c>
      <c r="F41" s="120">
        <v>0</v>
      </c>
      <c r="G41" s="120">
        <v>3626.57</v>
      </c>
      <c r="H41" s="120">
        <v>0</v>
      </c>
      <c r="I41" s="120">
        <v>3626.57</v>
      </c>
      <c r="J41" s="120">
        <v>0</v>
      </c>
      <c r="K41" s="120">
        <v>3626.57</v>
      </c>
    </row>
    <row r="42" spans="1:11" x14ac:dyDescent="0.2">
      <c r="A42" s="119" t="s">
        <v>285</v>
      </c>
      <c r="B42" s="119" t="s">
        <v>284</v>
      </c>
      <c r="C42" s="120">
        <v>0</v>
      </c>
      <c r="D42" s="120">
        <v>0</v>
      </c>
      <c r="E42" s="120">
        <v>88.64</v>
      </c>
      <c r="F42" s="120">
        <v>0</v>
      </c>
      <c r="G42" s="120">
        <v>88.64</v>
      </c>
      <c r="H42" s="120">
        <v>0</v>
      </c>
      <c r="I42" s="120">
        <v>88.64</v>
      </c>
      <c r="J42" s="120">
        <v>0</v>
      </c>
      <c r="K42" s="120">
        <v>88.64</v>
      </c>
    </row>
    <row r="43" spans="1:11" x14ac:dyDescent="0.2">
      <c r="A43" s="119" t="s">
        <v>283</v>
      </c>
      <c r="B43" s="119" t="s">
        <v>282</v>
      </c>
      <c r="C43" s="120">
        <v>0</v>
      </c>
      <c r="D43" s="120">
        <v>0</v>
      </c>
      <c r="E43" s="120">
        <v>1899.82</v>
      </c>
      <c r="F43" s="120">
        <v>0</v>
      </c>
      <c r="G43" s="120">
        <v>1899.82</v>
      </c>
      <c r="H43" s="120">
        <v>0</v>
      </c>
      <c r="I43" s="120">
        <v>1899.82</v>
      </c>
      <c r="J43" s="120">
        <v>0</v>
      </c>
      <c r="K43" s="120">
        <v>1899.82</v>
      </c>
    </row>
    <row r="44" spans="1:11" x14ac:dyDescent="0.2">
      <c r="A44" s="119" t="s">
        <v>281</v>
      </c>
      <c r="B44" s="119" t="s">
        <v>280</v>
      </c>
      <c r="C44" s="120">
        <v>0</v>
      </c>
      <c r="D44" s="120">
        <v>0</v>
      </c>
      <c r="E44" s="120">
        <v>213.75</v>
      </c>
      <c r="F44" s="120">
        <v>0</v>
      </c>
      <c r="G44" s="120">
        <v>213.75</v>
      </c>
      <c r="H44" s="120">
        <v>0</v>
      </c>
      <c r="I44" s="120">
        <v>213.75</v>
      </c>
      <c r="J44" s="120">
        <v>0</v>
      </c>
      <c r="K44" s="120">
        <v>213.75</v>
      </c>
    </row>
    <row r="45" spans="1:11" x14ac:dyDescent="0.2">
      <c r="A45" s="119" t="s">
        <v>279</v>
      </c>
      <c r="B45" s="119" t="s">
        <v>278</v>
      </c>
      <c r="C45" s="120">
        <v>0</v>
      </c>
      <c r="D45" s="120">
        <v>0</v>
      </c>
      <c r="E45" s="120">
        <v>1445.63</v>
      </c>
      <c r="F45" s="120">
        <v>0</v>
      </c>
      <c r="G45" s="120">
        <v>1445.63</v>
      </c>
      <c r="H45" s="120">
        <v>0</v>
      </c>
      <c r="I45" s="120">
        <v>1445.63</v>
      </c>
      <c r="J45" s="120">
        <v>0</v>
      </c>
      <c r="K45" s="120">
        <v>1445.63</v>
      </c>
    </row>
    <row r="46" spans="1:11" x14ac:dyDescent="0.2">
      <c r="A46" s="119" t="s">
        <v>275</v>
      </c>
      <c r="B46" s="119" t="s">
        <v>274</v>
      </c>
      <c r="C46" s="120">
        <v>0</v>
      </c>
      <c r="D46" s="120">
        <v>0</v>
      </c>
      <c r="E46" s="120">
        <v>3346.88</v>
      </c>
      <c r="F46" s="120">
        <v>0</v>
      </c>
      <c r="G46" s="120">
        <v>3346.88</v>
      </c>
      <c r="H46" s="120">
        <v>0</v>
      </c>
      <c r="I46" s="120">
        <v>3346.88</v>
      </c>
      <c r="J46" s="120">
        <v>0</v>
      </c>
      <c r="K46" s="120">
        <v>3346.88</v>
      </c>
    </row>
    <row r="47" spans="1:11" x14ac:dyDescent="0.2">
      <c r="A47" s="119" t="s">
        <v>271</v>
      </c>
      <c r="B47" s="119" t="s">
        <v>270</v>
      </c>
      <c r="C47" s="120">
        <v>0</v>
      </c>
      <c r="D47" s="120">
        <v>0</v>
      </c>
      <c r="E47" s="120">
        <v>3254.83</v>
      </c>
      <c r="F47" s="120">
        <v>0</v>
      </c>
      <c r="G47" s="120">
        <v>3254.83</v>
      </c>
      <c r="H47" s="120">
        <v>0</v>
      </c>
      <c r="I47" s="120">
        <v>3254.83</v>
      </c>
      <c r="J47" s="120">
        <v>0</v>
      </c>
      <c r="K47" s="120">
        <v>3254.83</v>
      </c>
    </row>
    <row r="48" spans="1:11" x14ac:dyDescent="0.2">
      <c r="A48" s="119" t="s">
        <v>269</v>
      </c>
      <c r="B48" s="119" t="s">
        <v>819</v>
      </c>
      <c r="C48" s="120">
        <v>0</v>
      </c>
      <c r="D48" s="120">
        <v>0</v>
      </c>
      <c r="E48" s="120">
        <v>2761.38</v>
      </c>
      <c r="F48" s="120">
        <v>0</v>
      </c>
      <c r="G48" s="120">
        <v>2761.38</v>
      </c>
      <c r="H48" s="120">
        <v>0</v>
      </c>
      <c r="I48" s="120">
        <v>2761.38</v>
      </c>
      <c r="J48" s="120">
        <v>0</v>
      </c>
      <c r="K48" s="120">
        <v>2761.38</v>
      </c>
    </row>
    <row r="49" spans="1:11" x14ac:dyDescent="0.2">
      <c r="A49" s="119" t="s">
        <v>267</v>
      </c>
      <c r="B49" s="119" t="s">
        <v>266</v>
      </c>
      <c r="C49" s="120">
        <v>0</v>
      </c>
      <c r="D49" s="120">
        <v>0</v>
      </c>
      <c r="E49" s="120">
        <v>1440.88</v>
      </c>
      <c r="F49" s="120">
        <v>0</v>
      </c>
      <c r="G49" s="120">
        <v>1440.88</v>
      </c>
      <c r="H49" s="120">
        <v>0</v>
      </c>
      <c r="I49" s="120">
        <v>1440.88</v>
      </c>
      <c r="J49" s="120">
        <v>0</v>
      </c>
      <c r="K49" s="120">
        <v>1440.88</v>
      </c>
    </row>
    <row r="50" spans="1:11" x14ac:dyDescent="0.2">
      <c r="A50" s="119" t="s">
        <v>265</v>
      </c>
      <c r="B50" s="119" t="s">
        <v>264</v>
      </c>
      <c r="C50" s="120">
        <v>0</v>
      </c>
      <c r="D50" s="120">
        <v>0</v>
      </c>
      <c r="E50" s="120">
        <v>14605.87</v>
      </c>
      <c r="F50" s="120">
        <v>0</v>
      </c>
      <c r="G50" s="120">
        <v>14605.87</v>
      </c>
      <c r="H50" s="120">
        <v>0</v>
      </c>
      <c r="I50" s="120">
        <v>14605.87</v>
      </c>
      <c r="J50" s="120">
        <v>0</v>
      </c>
      <c r="K50" s="120">
        <v>14605.87</v>
      </c>
    </row>
    <row r="51" spans="1:11" x14ac:dyDescent="0.2">
      <c r="A51" s="119" t="s">
        <v>263</v>
      </c>
      <c r="B51" s="119" t="s">
        <v>262</v>
      </c>
      <c r="C51" s="120">
        <v>0</v>
      </c>
      <c r="D51" s="120">
        <v>0</v>
      </c>
      <c r="E51" s="120">
        <v>2610.27</v>
      </c>
      <c r="F51" s="120">
        <v>0</v>
      </c>
      <c r="G51" s="120">
        <v>2610.27</v>
      </c>
      <c r="H51" s="120">
        <v>0</v>
      </c>
      <c r="I51" s="120">
        <v>2610.27</v>
      </c>
      <c r="J51" s="120">
        <v>0</v>
      </c>
      <c r="K51" s="120">
        <v>2610.27</v>
      </c>
    </row>
    <row r="52" spans="1:11" x14ac:dyDescent="0.2">
      <c r="A52" s="119" t="s">
        <v>259</v>
      </c>
      <c r="B52" s="119" t="s">
        <v>258</v>
      </c>
      <c r="C52" s="120">
        <v>0</v>
      </c>
      <c r="D52" s="120">
        <v>0</v>
      </c>
      <c r="E52" s="120">
        <v>9056.25</v>
      </c>
      <c r="F52" s="120">
        <v>0</v>
      </c>
      <c r="G52" s="120">
        <v>9056.25</v>
      </c>
      <c r="H52" s="120">
        <v>0</v>
      </c>
      <c r="I52" s="120">
        <v>9056.25</v>
      </c>
      <c r="J52" s="120">
        <v>0</v>
      </c>
      <c r="K52" s="120">
        <v>9056.25</v>
      </c>
    </row>
    <row r="53" spans="1:11" x14ac:dyDescent="0.2">
      <c r="A53" s="119" t="s">
        <v>624</v>
      </c>
      <c r="B53" s="119" t="s">
        <v>623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x14ac:dyDescent="0.2">
      <c r="A54" s="119" t="s">
        <v>251</v>
      </c>
      <c r="B54" s="119" t="s">
        <v>820</v>
      </c>
      <c r="C54" s="120">
        <v>0</v>
      </c>
      <c r="D54" s="120">
        <v>0</v>
      </c>
      <c r="E54" s="120">
        <v>112.5</v>
      </c>
      <c r="F54" s="120">
        <v>0</v>
      </c>
      <c r="G54" s="120">
        <v>112.5</v>
      </c>
      <c r="H54" s="120">
        <v>0</v>
      </c>
      <c r="I54" s="120">
        <v>112.5</v>
      </c>
      <c r="J54" s="120">
        <v>0</v>
      </c>
      <c r="K54" s="120">
        <v>112.5</v>
      </c>
    </row>
    <row r="55" spans="1:11" x14ac:dyDescent="0.2">
      <c r="A55" s="119" t="s">
        <v>249</v>
      </c>
      <c r="B55" s="119" t="s">
        <v>248</v>
      </c>
      <c r="C55" s="120">
        <v>0</v>
      </c>
      <c r="D55" s="120">
        <v>0</v>
      </c>
      <c r="E55" s="120">
        <v>5456.94</v>
      </c>
      <c r="F55" s="120">
        <v>0</v>
      </c>
      <c r="G55" s="120">
        <v>5456.94</v>
      </c>
      <c r="H55" s="120">
        <v>0</v>
      </c>
      <c r="I55" s="120">
        <v>5456.94</v>
      </c>
      <c r="J55" s="120">
        <v>0</v>
      </c>
      <c r="K55" s="120">
        <v>5456.94</v>
      </c>
    </row>
    <row r="56" spans="1:11" x14ac:dyDescent="0.2">
      <c r="A56" s="119" t="s">
        <v>821</v>
      </c>
      <c r="B56" s="119" t="s">
        <v>822</v>
      </c>
      <c r="C56" s="120">
        <v>0</v>
      </c>
      <c r="D56" s="120">
        <v>0</v>
      </c>
      <c r="E56" s="120">
        <v>1788.73</v>
      </c>
      <c r="F56" s="120">
        <v>0</v>
      </c>
      <c r="G56" s="120">
        <v>1788.73</v>
      </c>
      <c r="H56" s="120">
        <v>0</v>
      </c>
      <c r="I56" s="120">
        <v>1788.73</v>
      </c>
      <c r="J56" s="120">
        <v>0</v>
      </c>
      <c r="K56" s="120">
        <v>1788.73</v>
      </c>
    </row>
    <row r="57" spans="1:11" x14ac:dyDescent="0.2">
      <c r="A57" s="119" t="s">
        <v>243</v>
      </c>
      <c r="B57" s="119" t="s">
        <v>823</v>
      </c>
      <c r="C57" s="120">
        <v>0</v>
      </c>
      <c r="D57" s="120">
        <v>0</v>
      </c>
      <c r="E57" s="120">
        <v>10143.24</v>
      </c>
      <c r="F57" s="120">
        <v>0</v>
      </c>
      <c r="G57" s="120">
        <v>10143.24</v>
      </c>
      <c r="H57" s="120">
        <v>0</v>
      </c>
      <c r="I57" s="120">
        <v>10143.24</v>
      </c>
      <c r="J57" s="120">
        <v>0</v>
      </c>
      <c r="K57" s="120">
        <v>10143.24</v>
      </c>
    </row>
    <row r="58" spans="1:11" x14ac:dyDescent="0.2">
      <c r="A58" s="119" t="s">
        <v>237</v>
      </c>
      <c r="B58" s="119" t="s">
        <v>236</v>
      </c>
      <c r="C58" s="120">
        <v>0</v>
      </c>
      <c r="D58" s="120">
        <v>0</v>
      </c>
      <c r="E58" s="120">
        <v>17174.96</v>
      </c>
      <c r="F58" s="120">
        <v>0</v>
      </c>
      <c r="G58" s="120">
        <v>17174.96</v>
      </c>
      <c r="H58" s="120">
        <v>0</v>
      </c>
      <c r="I58" s="120">
        <v>17174.96</v>
      </c>
      <c r="J58" s="120">
        <v>0</v>
      </c>
      <c r="K58" s="120">
        <v>17174.96</v>
      </c>
    </row>
    <row r="59" spans="1:11" x14ac:dyDescent="0.2">
      <c r="A59" s="119" t="s">
        <v>235</v>
      </c>
      <c r="B59" s="119" t="s">
        <v>234</v>
      </c>
      <c r="C59" s="120">
        <v>0</v>
      </c>
      <c r="D59" s="120">
        <v>0</v>
      </c>
      <c r="E59" s="120">
        <v>2073.94</v>
      </c>
      <c r="F59" s="120">
        <v>0</v>
      </c>
      <c r="G59" s="120">
        <v>2073.94</v>
      </c>
      <c r="H59" s="120">
        <v>0</v>
      </c>
      <c r="I59" s="120">
        <v>2073.94</v>
      </c>
      <c r="J59" s="120">
        <v>0</v>
      </c>
      <c r="K59" s="120">
        <v>2073.94</v>
      </c>
    </row>
    <row r="60" spans="1:11" x14ac:dyDescent="0.2">
      <c r="A60" s="119" t="s">
        <v>231</v>
      </c>
      <c r="B60" s="119" t="s">
        <v>230</v>
      </c>
      <c r="C60" s="120">
        <v>0</v>
      </c>
      <c r="D60" s="120">
        <v>0</v>
      </c>
      <c r="E60" s="120">
        <v>15750</v>
      </c>
      <c r="F60" s="120">
        <v>0</v>
      </c>
      <c r="G60" s="120">
        <v>15750</v>
      </c>
      <c r="H60" s="120">
        <v>0</v>
      </c>
      <c r="I60" s="120">
        <v>15750</v>
      </c>
      <c r="J60" s="120">
        <v>0</v>
      </c>
      <c r="K60" s="120">
        <v>15750</v>
      </c>
    </row>
    <row r="61" spans="1:11" x14ac:dyDescent="0.2">
      <c r="A61" s="119" t="s">
        <v>824</v>
      </c>
      <c r="B61" s="119" t="s">
        <v>825</v>
      </c>
      <c r="C61" s="120">
        <v>0</v>
      </c>
      <c r="D61" s="120">
        <v>0</v>
      </c>
      <c r="E61" s="120">
        <v>33468.75</v>
      </c>
      <c r="F61" s="120">
        <v>0</v>
      </c>
      <c r="G61" s="120">
        <v>33468.75</v>
      </c>
      <c r="H61" s="120">
        <v>0</v>
      </c>
      <c r="I61" s="120">
        <v>33468.75</v>
      </c>
      <c r="J61" s="120">
        <v>0</v>
      </c>
      <c r="K61" s="120">
        <v>33468.75</v>
      </c>
    </row>
    <row r="62" spans="1:11" x14ac:dyDescent="0.2">
      <c r="A62" s="119" t="s">
        <v>221</v>
      </c>
      <c r="B62" s="119" t="s">
        <v>220</v>
      </c>
      <c r="C62" s="120">
        <v>0</v>
      </c>
      <c r="D62" s="120">
        <v>0</v>
      </c>
      <c r="E62" s="120">
        <v>24545.25</v>
      </c>
      <c r="F62" s="120">
        <v>0</v>
      </c>
      <c r="G62" s="120">
        <v>24545.25</v>
      </c>
      <c r="H62" s="120">
        <v>0</v>
      </c>
      <c r="I62" s="120">
        <v>24545.25</v>
      </c>
      <c r="J62" s="120">
        <v>0</v>
      </c>
      <c r="K62" s="120">
        <v>24545.25</v>
      </c>
    </row>
    <row r="63" spans="1:11" x14ac:dyDescent="0.2">
      <c r="A63" s="119" t="s">
        <v>215</v>
      </c>
      <c r="B63" s="119" t="s">
        <v>214</v>
      </c>
      <c r="C63" s="120">
        <v>0</v>
      </c>
      <c r="D63" s="120">
        <v>0</v>
      </c>
      <c r="E63" s="120">
        <v>811.37</v>
      </c>
      <c r="F63" s="120">
        <v>0</v>
      </c>
      <c r="G63" s="120">
        <v>811.37</v>
      </c>
      <c r="H63" s="120">
        <v>0</v>
      </c>
      <c r="I63" s="120">
        <v>811.37</v>
      </c>
      <c r="J63" s="120">
        <v>0</v>
      </c>
      <c r="K63" s="120">
        <v>811.37</v>
      </c>
    </row>
    <row r="64" spans="1:11" x14ac:dyDescent="0.2">
      <c r="A64" s="119" t="s">
        <v>209</v>
      </c>
      <c r="B64" s="119" t="s">
        <v>208</v>
      </c>
      <c r="C64" s="120">
        <v>0</v>
      </c>
      <c r="D64" s="120">
        <v>0</v>
      </c>
      <c r="E64" s="120">
        <v>864</v>
      </c>
      <c r="F64" s="120">
        <v>0</v>
      </c>
      <c r="G64" s="120">
        <v>864</v>
      </c>
      <c r="H64" s="120">
        <v>0</v>
      </c>
      <c r="I64" s="120">
        <v>864</v>
      </c>
      <c r="J64" s="120">
        <v>0</v>
      </c>
      <c r="K64" s="120">
        <v>864</v>
      </c>
    </row>
    <row r="65" spans="1:11" x14ac:dyDescent="0.2">
      <c r="A65" s="119" t="s">
        <v>207</v>
      </c>
      <c r="B65" s="119" t="s">
        <v>206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x14ac:dyDescent="0.2">
      <c r="A66" s="119" t="s">
        <v>205</v>
      </c>
      <c r="B66" s="119" t="s">
        <v>204</v>
      </c>
      <c r="C66" s="120">
        <v>0</v>
      </c>
      <c r="D66" s="120">
        <v>0</v>
      </c>
      <c r="E66" s="120">
        <v>35091.56</v>
      </c>
      <c r="F66" s="120">
        <v>0</v>
      </c>
      <c r="G66" s="120">
        <v>35091.56</v>
      </c>
      <c r="H66" s="120">
        <v>0</v>
      </c>
      <c r="I66" s="120">
        <v>35091.56</v>
      </c>
      <c r="J66" s="120">
        <v>0</v>
      </c>
      <c r="K66" s="120">
        <v>35091.56</v>
      </c>
    </row>
    <row r="67" spans="1:11" x14ac:dyDescent="0.2">
      <c r="A67" s="119" t="s">
        <v>199</v>
      </c>
      <c r="B67" s="119" t="s">
        <v>198</v>
      </c>
      <c r="C67" s="120">
        <v>0</v>
      </c>
      <c r="D67" s="120">
        <v>0</v>
      </c>
      <c r="E67" s="120">
        <v>1161.56</v>
      </c>
      <c r="F67" s="120">
        <v>0</v>
      </c>
      <c r="G67" s="120">
        <v>1161.56</v>
      </c>
      <c r="H67" s="120">
        <v>0</v>
      </c>
      <c r="I67" s="120">
        <v>1161.56</v>
      </c>
      <c r="J67" s="120">
        <v>0</v>
      </c>
      <c r="K67" s="120">
        <v>1161.56</v>
      </c>
    </row>
    <row r="68" spans="1:11" x14ac:dyDescent="0.2">
      <c r="A68" s="119" t="s">
        <v>181</v>
      </c>
      <c r="B68" s="119" t="s">
        <v>180</v>
      </c>
      <c r="C68" s="120">
        <v>0</v>
      </c>
      <c r="D68" s="120">
        <v>0</v>
      </c>
      <c r="E68" s="120">
        <v>1063.1199999999999</v>
      </c>
      <c r="F68" s="120">
        <v>0</v>
      </c>
      <c r="G68" s="120">
        <v>1063.1199999999999</v>
      </c>
      <c r="H68" s="120">
        <v>0</v>
      </c>
      <c r="I68" s="120">
        <v>1063.1199999999999</v>
      </c>
      <c r="J68" s="120">
        <v>0</v>
      </c>
      <c r="K68" s="120">
        <v>1063.1199999999999</v>
      </c>
    </row>
    <row r="69" spans="1:11" x14ac:dyDescent="0.2">
      <c r="A69" s="119" t="s">
        <v>326</v>
      </c>
      <c r="B69" s="119" t="s">
        <v>325</v>
      </c>
      <c r="C69" s="120">
        <v>0</v>
      </c>
      <c r="D69" s="120">
        <v>0</v>
      </c>
      <c r="E69" s="120">
        <v>9173.76</v>
      </c>
      <c r="F69" s="120">
        <v>0</v>
      </c>
      <c r="G69" s="120">
        <v>9173.76</v>
      </c>
      <c r="H69" s="120">
        <v>0</v>
      </c>
      <c r="I69" s="120">
        <v>9173.76</v>
      </c>
      <c r="J69" s="120">
        <v>0</v>
      </c>
      <c r="K69" s="120">
        <v>9173.76</v>
      </c>
    </row>
    <row r="70" spans="1:11" x14ac:dyDescent="0.2">
      <c r="A70" s="119" t="s">
        <v>324</v>
      </c>
      <c r="B70" s="119" t="s">
        <v>323</v>
      </c>
      <c r="C70" s="120">
        <v>0</v>
      </c>
      <c r="D70" s="120">
        <v>0</v>
      </c>
      <c r="E70" s="120">
        <v>4827.34</v>
      </c>
      <c r="F70" s="120">
        <v>0</v>
      </c>
      <c r="G70" s="120">
        <v>4827.34</v>
      </c>
      <c r="H70" s="120">
        <v>0</v>
      </c>
      <c r="I70" s="120">
        <v>4827.34</v>
      </c>
      <c r="J70" s="120">
        <v>0</v>
      </c>
      <c r="K70" s="120">
        <v>4827.34</v>
      </c>
    </row>
    <row r="71" spans="1:11" x14ac:dyDescent="0.2">
      <c r="A71" s="119" t="s">
        <v>316</v>
      </c>
      <c r="B71" s="119" t="s">
        <v>826</v>
      </c>
      <c r="C71" s="120">
        <v>0</v>
      </c>
      <c r="D71" s="120">
        <v>0</v>
      </c>
      <c r="E71" s="120">
        <v>9188.11</v>
      </c>
      <c r="F71" s="120">
        <v>0</v>
      </c>
      <c r="G71" s="120">
        <v>9188.11</v>
      </c>
      <c r="H71" s="120">
        <v>0</v>
      </c>
      <c r="I71" s="120">
        <v>9188.11</v>
      </c>
      <c r="J71" s="120">
        <v>0</v>
      </c>
      <c r="K71" s="120">
        <v>9188.11</v>
      </c>
    </row>
    <row r="72" spans="1:11" x14ac:dyDescent="0.2">
      <c r="A72" s="119" t="s">
        <v>309</v>
      </c>
      <c r="B72" s="119" t="s">
        <v>827</v>
      </c>
      <c r="C72" s="120">
        <v>0</v>
      </c>
      <c r="D72" s="120">
        <v>0</v>
      </c>
      <c r="E72" s="120">
        <v>7532.48</v>
      </c>
      <c r="F72" s="120">
        <v>0</v>
      </c>
      <c r="G72" s="120">
        <v>7532.48</v>
      </c>
      <c r="H72" s="120">
        <v>0</v>
      </c>
      <c r="I72" s="120">
        <v>7532.48</v>
      </c>
      <c r="J72" s="120">
        <v>0</v>
      </c>
      <c r="K72" s="120">
        <v>7532.48</v>
      </c>
    </row>
    <row r="73" spans="1:11" x14ac:dyDescent="0.2">
      <c r="A73" s="119" t="s">
        <v>303</v>
      </c>
      <c r="B73" s="119" t="s">
        <v>302</v>
      </c>
      <c r="C73" s="120">
        <v>0</v>
      </c>
      <c r="D73" s="120">
        <v>0</v>
      </c>
      <c r="E73" s="120">
        <v>8533.7099999999991</v>
      </c>
      <c r="F73" s="120">
        <v>0</v>
      </c>
      <c r="G73" s="120">
        <v>8533.7099999999991</v>
      </c>
      <c r="H73" s="120">
        <v>0</v>
      </c>
      <c r="I73" s="120">
        <v>8533.7099999999991</v>
      </c>
      <c r="J73" s="120">
        <v>0</v>
      </c>
      <c r="K73" s="120">
        <v>8533.7099999999991</v>
      </c>
    </row>
    <row r="74" spans="1:11" x14ac:dyDescent="0.2">
      <c r="A74" s="119" t="s">
        <v>299</v>
      </c>
      <c r="B74" s="119" t="s">
        <v>298</v>
      </c>
      <c r="C74" s="120">
        <v>0</v>
      </c>
      <c r="D74" s="120">
        <v>0</v>
      </c>
      <c r="E74" s="120">
        <v>7426.33</v>
      </c>
      <c r="F74" s="120">
        <v>0</v>
      </c>
      <c r="G74" s="120">
        <v>7426.33</v>
      </c>
      <c r="H74" s="120">
        <v>0</v>
      </c>
      <c r="I74" s="120">
        <v>7426.33</v>
      </c>
      <c r="J74" s="120">
        <v>0</v>
      </c>
      <c r="K74" s="120">
        <v>7426.33</v>
      </c>
    </row>
    <row r="75" spans="1:11" x14ac:dyDescent="0.2">
      <c r="A75" s="119" t="s">
        <v>297</v>
      </c>
      <c r="B75" s="119" t="s">
        <v>296</v>
      </c>
      <c r="C75" s="120">
        <v>0</v>
      </c>
      <c r="D75" s="120">
        <v>0</v>
      </c>
      <c r="E75" s="120">
        <v>2300.5</v>
      </c>
      <c r="F75" s="120">
        <v>0</v>
      </c>
      <c r="G75" s="120">
        <v>2300.5</v>
      </c>
      <c r="H75" s="120">
        <v>0</v>
      </c>
      <c r="I75" s="120">
        <v>2300.5</v>
      </c>
      <c r="J75" s="120">
        <v>0</v>
      </c>
      <c r="K75" s="120">
        <v>2300.5</v>
      </c>
    </row>
    <row r="76" spans="1:11" x14ac:dyDescent="0.2">
      <c r="A76" s="119" t="s">
        <v>192</v>
      </c>
      <c r="B76" s="119" t="s">
        <v>191</v>
      </c>
      <c r="C76" s="120">
        <v>0</v>
      </c>
      <c r="D76" s="120">
        <v>0</v>
      </c>
      <c r="E76" s="120">
        <v>3361.5</v>
      </c>
      <c r="F76" s="120">
        <v>0</v>
      </c>
      <c r="G76" s="120">
        <v>3361.5</v>
      </c>
      <c r="H76" s="120">
        <v>0</v>
      </c>
      <c r="I76" s="120">
        <v>3361.5</v>
      </c>
      <c r="J76" s="120">
        <v>0</v>
      </c>
      <c r="K76" s="120">
        <v>3361.5</v>
      </c>
    </row>
    <row r="77" spans="1:11" x14ac:dyDescent="0.2">
      <c r="A77" s="119" t="s">
        <v>190</v>
      </c>
      <c r="B77" s="119" t="s">
        <v>189</v>
      </c>
      <c r="C77" s="120">
        <v>0</v>
      </c>
      <c r="D77" s="120">
        <v>0</v>
      </c>
      <c r="E77" s="120">
        <v>321.3</v>
      </c>
      <c r="F77" s="120">
        <v>0</v>
      </c>
      <c r="G77" s="120">
        <v>321.3</v>
      </c>
      <c r="H77" s="120">
        <v>0</v>
      </c>
      <c r="I77" s="120">
        <v>321.3</v>
      </c>
      <c r="J77" s="120">
        <v>0</v>
      </c>
      <c r="K77" s="120">
        <v>321.3</v>
      </c>
    </row>
    <row r="78" spans="1:11" x14ac:dyDescent="0.2">
      <c r="A78" s="119" t="s">
        <v>188</v>
      </c>
      <c r="B78" s="119" t="s">
        <v>187</v>
      </c>
      <c r="C78" s="120">
        <v>0</v>
      </c>
      <c r="D78" s="120">
        <v>0</v>
      </c>
      <c r="E78" s="120">
        <v>12078.02</v>
      </c>
      <c r="F78" s="120">
        <v>0</v>
      </c>
      <c r="G78" s="120">
        <v>12078.02</v>
      </c>
      <c r="H78" s="120">
        <v>0</v>
      </c>
      <c r="I78" s="120">
        <v>12078.02</v>
      </c>
      <c r="J78" s="120">
        <v>0</v>
      </c>
      <c r="K78" s="120">
        <v>12078.02</v>
      </c>
    </row>
    <row r="79" spans="1:11" x14ac:dyDescent="0.2">
      <c r="A79" s="119" t="s">
        <v>184</v>
      </c>
      <c r="B79" s="119" t="s">
        <v>828</v>
      </c>
      <c r="C79" s="120">
        <v>0</v>
      </c>
      <c r="D79" s="120">
        <v>0</v>
      </c>
      <c r="E79" s="120">
        <v>63</v>
      </c>
      <c r="F79" s="120">
        <v>0</v>
      </c>
      <c r="G79" s="120">
        <v>63</v>
      </c>
      <c r="H79" s="120">
        <v>0</v>
      </c>
      <c r="I79" s="120">
        <v>63</v>
      </c>
      <c r="J79" s="120">
        <v>0</v>
      </c>
      <c r="K79" s="120">
        <v>63</v>
      </c>
    </row>
    <row r="80" spans="1:11" x14ac:dyDescent="0.2">
      <c r="A80" s="119" t="s">
        <v>177</v>
      </c>
      <c r="B80" s="119" t="s">
        <v>176</v>
      </c>
      <c r="C80" s="120">
        <v>0</v>
      </c>
      <c r="D80" s="120">
        <v>0</v>
      </c>
      <c r="E80" s="120">
        <v>1444.53</v>
      </c>
      <c r="F80" s="120">
        <v>0</v>
      </c>
      <c r="G80" s="120">
        <v>1444.53</v>
      </c>
      <c r="H80" s="120">
        <v>0</v>
      </c>
      <c r="I80" s="120">
        <v>1444.53</v>
      </c>
      <c r="J80" s="120">
        <v>0</v>
      </c>
      <c r="K80" s="120">
        <v>1444.53</v>
      </c>
    </row>
    <row r="81" spans="1:11" x14ac:dyDescent="0.2">
      <c r="A81" s="119" t="s">
        <v>175</v>
      </c>
      <c r="B81" s="119" t="s">
        <v>174</v>
      </c>
      <c r="C81" s="120">
        <v>0</v>
      </c>
      <c r="D81" s="120">
        <v>0</v>
      </c>
      <c r="E81" s="120">
        <v>3747.51</v>
      </c>
      <c r="F81" s="120">
        <v>0</v>
      </c>
      <c r="G81" s="120">
        <v>3747.51</v>
      </c>
      <c r="H81" s="120">
        <v>0</v>
      </c>
      <c r="I81" s="120">
        <v>3747.51</v>
      </c>
      <c r="J81" s="120">
        <v>0</v>
      </c>
      <c r="K81" s="120">
        <v>3747.51</v>
      </c>
    </row>
    <row r="82" spans="1:11" x14ac:dyDescent="0.2">
      <c r="A82" s="119" t="s">
        <v>173</v>
      </c>
      <c r="B82" s="119" t="s">
        <v>172</v>
      </c>
      <c r="C82" s="120">
        <v>0</v>
      </c>
      <c r="D82" s="120">
        <v>0</v>
      </c>
      <c r="E82" s="120">
        <v>318.87</v>
      </c>
      <c r="F82" s="120">
        <v>0</v>
      </c>
      <c r="G82" s="120">
        <v>318.87</v>
      </c>
      <c r="H82" s="120">
        <v>0</v>
      </c>
      <c r="I82" s="120">
        <v>318.87</v>
      </c>
      <c r="J82" s="120">
        <v>0</v>
      </c>
      <c r="K82" s="120">
        <v>318.87</v>
      </c>
    </row>
    <row r="83" spans="1:11" x14ac:dyDescent="0.2">
      <c r="A83" s="119" t="s">
        <v>169</v>
      </c>
      <c r="B83" s="119" t="s">
        <v>168</v>
      </c>
      <c r="C83" s="120">
        <v>0</v>
      </c>
      <c r="D83" s="120">
        <v>0</v>
      </c>
      <c r="E83" s="120">
        <v>264.38</v>
      </c>
      <c r="F83" s="120">
        <v>0</v>
      </c>
      <c r="G83" s="120">
        <v>264.38</v>
      </c>
      <c r="H83" s="120">
        <v>0</v>
      </c>
      <c r="I83" s="120">
        <v>264.38</v>
      </c>
      <c r="J83" s="120">
        <v>0</v>
      </c>
      <c r="K83" s="120">
        <v>264.38</v>
      </c>
    </row>
    <row r="84" spans="1:11" x14ac:dyDescent="0.2">
      <c r="A84" s="119" t="s">
        <v>165</v>
      </c>
      <c r="B84" s="119" t="s">
        <v>164</v>
      </c>
      <c r="C84" s="120">
        <v>0</v>
      </c>
      <c r="D84" s="120">
        <v>0</v>
      </c>
      <c r="E84" s="120">
        <v>35.42</v>
      </c>
      <c r="F84" s="120">
        <v>0</v>
      </c>
      <c r="G84" s="120">
        <v>35.42</v>
      </c>
      <c r="H84" s="120">
        <v>0</v>
      </c>
      <c r="I84" s="120">
        <v>35.42</v>
      </c>
      <c r="J84" s="120">
        <v>0</v>
      </c>
      <c r="K84" s="120">
        <v>35.42</v>
      </c>
    </row>
    <row r="85" spans="1:11" x14ac:dyDescent="0.2">
      <c r="A85" s="119" t="s">
        <v>163</v>
      </c>
      <c r="B85" s="119" t="s">
        <v>162</v>
      </c>
      <c r="C85" s="120">
        <v>0</v>
      </c>
      <c r="D85" s="120">
        <v>0</v>
      </c>
      <c r="E85" s="120">
        <v>9.5500000000000007</v>
      </c>
      <c r="F85" s="120">
        <v>0</v>
      </c>
      <c r="G85" s="120">
        <v>9.5500000000000007</v>
      </c>
      <c r="H85" s="120">
        <v>0</v>
      </c>
      <c r="I85" s="120">
        <v>9.5500000000000007</v>
      </c>
      <c r="J85" s="120">
        <v>0</v>
      </c>
      <c r="K85" s="120">
        <v>9.5500000000000007</v>
      </c>
    </row>
    <row r="86" spans="1:11" x14ac:dyDescent="0.2">
      <c r="A86" s="119" t="s">
        <v>148</v>
      </c>
      <c r="B86" s="119" t="s">
        <v>147</v>
      </c>
      <c r="C86" s="120">
        <v>0</v>
      </c>
      <c r="D86" s="120">
        <v>0</v>
      </c>
      <c r="E86" s="120">
        <v>826.55</v>
      </c>
      <c r="F86" s="120">
        <v>0</v>
      </c>
      <c r="G86" s="120">
        <v>826.55</v>
      </c>
      <c r="H86" s="120">
        <v>0</v>
      </c>
      <c r="I86" s="120">
        <v>826.55</v>
      </c>
      <c r="J86" s="120">
        <v>0</v>
      </c>
      <c r="K86" s="120">
        <v>826.55</v>
      </c>
    </row>
    <row r="87" spans="1:11" x14ac:dyDescent="0.2">
      <c r="A87" s="119" t="s">
        <v>144</v>
      </c>
      <c r="B87" s="119" t="s">
        <v>143</v>
      </c>
      <c r="C87" s="120">
        <v>0</v>
      </c>
      <c r="D87" s="120">
        <v>0</v>
      </c>
      <c r="E87" s="120">
        <v>270.25</v>
      </c>
      <c r="F87" s="120">
        <v>0</v>
      </c>
      <c r="G87" s="120">
        <v>270.25</v>
      </c>
      <c r="H87" s="120">
        <v>0</v>
      </c>
      <c r="I87" s="120">
        <v>270.25</v>
      </c>
      <c r="J87" s="120">
        <v>0</v>
      </c>
      <c r="K87" s="120">
        <v>270.25</v>
      </c>
    </row>
    <row r="88" spans="1:11" x14ac:dyDescent="0.2">
      <c r="A88" s="119" t="s">
        <v>136</v>
      </c>
      <c r="B88" s="119" t="s">
        <v>830</v>
      </c>
      <c r="C88" s="120">
        <v>0</v>
      </c>
      <c r="D88" s="120">
        <v>0</v>
      </c>
      <c r="E88" s="120">
        <v>63335.9</v>
      </c>
      <c r="F88" s="120">
        <v>0</v>
      </c>
      <c r="G88" s="120">
        <v>63335.9</v>
      </c>
      <c r="H88" s="120">
        <v>0</v>
      </c>
      <c r="I88" s="120">
        <v>63335.9</v>
      </c>
      <c r="J88" s="120">
        <v>0</v>
      </c>
      <c r="K88" s="120">
        <v>63335.9</v>
      </c>
    </row>
    <row r="89" spans="1:11" ht="14.25" x14ac:dyDescent="0.2">
      <c r="A89" s="567" t="s">
        <v>846</v>
      </c>
      <c r="B89" s="567"/>
      <c r="C89" s="121">
        <v>0</v>
      </c>
      <c r="D89" s="121">
        <v>0</v>
      </c>
      <c r="E89" s="121">
        <v>1783103.83</v>
      </c>
      <c r="F89" s="121">
        <v>0</v>
      </c>
      <c r="G89" s="121">
        <v>1783103.83</v>
      </c>
      <c r="H89" s="121">
        <v>0</v>
      </c>
      <c r="I89" s="121">
        <v>1783103.83</v>
      </c>
      <c r="J89" s="121">
        <v>0</v>
      </c>
      <c r="K89" s="121">
        <v>1783103.83</v>
      </c>
    </row>
    <row r="90" spans="1:11" x14ac:dyDescent="0.2">
      <c r="A90" s="563"/>
      <c r="B90" s="563"/>
      <c r="C90" s="563"/>
      <c r="D90" s="563"/>
      <c r="E90" s="563"/>
      <c r="F90" s="563"/>
      <c r="G90" s="563"/>
      <c r="H90" s="563"/>
      <c r="I90" s="563"/>
      <c r="J90" s="563"/>
      <c r="K90" s="563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89:B89"/>
    <mergeCell ref="A90:K90"/>
    <mergeCell ref="A15:B15"/>
    <mergeCell ref="A16:K16"/>
    <mergeCell ref="A17:K17"/>
    <mergeCell ref="C18:D18"/>
    <mergeCell ref="E18:F18"/>
    <mergeCell ref="G18:H18"/>
    <mergeCell ref="I18:J18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showGridLines="0" zoomScaleNormal="100" workbookViewId="0">
      <selection activeCell="A11" sqref="A11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38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38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38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38" t="s">
        <v>856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38" t="s">
        <v>1189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38" t="s">
        <v>851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37" t="s">
        <v>772</v>
      </c>
      <c r="B9" s="137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37" t="s">
        <v>778</v>
      </c>
    </row>
    <row r="10" spans="1:11" x14ac:dyDescent="0.2">
      <c r="A10" s="119" t="s">
        <v>852</v>
      </c>
      <c r="B10" s="119" t="s">
        <v>853</v>
      </c>
      <c r="C10" s="120">
        <v>0</v>
      </c>
      <c r="D10" s="120">
        <v>0</v>
      </c>
      <c r="E10" s="120">
        <v>0</v>
      </c>
      <c r="F10" s="120">
        <v>293364.46999999997</v>
      </c>
      <c r="G10" s="120">
        <v>0</v>
      </c>
      <c r="H10" s="120">
        <v>293364.46999999997</v>
      </c>
      <c r="I10" s="120">
        <v>0</v>
      </c>
      <c r="J10" s="120">
        <v>293364.46999999997</v>
      </c>
      <c r="K10" s="120">
        <v>-293364.46999999997</v>
      </c>
    </row>
    <row r="11" spans="1:11" x14ac:dyDescent="0.2">
      <c r="A11" s="119" t="s">
        <v>785</v>
      </c>
      <c r="B11" s="119" t="s">
        <v>786</v>
      </c>
      <c r="C11" s="120">
        <v>0</v>
      </c>
      <c r="D11" s="120">
        <v>0</v>
      </c>
      <c r="E11" s="120">
        <v>0</v>
      </c>
      <c r="F11" s="120">
        <v>286.16000000000003</v>
      </c>
      <c r="G11" s="120">
        <v>0</v>
      </c>
      <c r="H11" s="120">
        <v>286.16000000000003</v>
      </c>
      <c r="I11" s="120">
        <v>0</v>
      </c>
      <c r="J11" s="120">
        <v>286.16000000000003</v>
      </c>
      <c r="K11" s="120">
        <v>-286.16000000000003</v>
      </c>
    </row>
    <row r="12" spans="1:11" x14ac:dyDescent="0.2">
      <c r="A12" s="119" t="s">
        <v>858</v>
      </c>
      <c r="B12" s="119" t="s">
        <v>29</v>
      </c>
      <c r="C12" s="120">
        <v>0</v>
      </c>
      <c r="D12" s="120">
        <v>0</v>
      </c>
      <c r="E12" s="120">
        <v>0</v>
      </c>
      <c r="F12" s="120">
        <v>0.43</v>
      </c>
      <c r="G12" s="120">
        <v>0</v>
      </c>
      <c r="H12" s="120">
        <v>0.43</v>
      </c>
      <c r="I12" s="120">
        <v>0</v>
      </c>
      <c r="J12" s="120">
        <v>0.43</v>
      </c>
      <c r="K12" s="120">
        <v>-0.43</v>
      </c>
    </row>
    <row r="13" spans="1:11" x14ac:dyDescent="0.2">
      <c r="A13" s="119" t="s">
        <v>801</v>
      </c>
      <c r="B13" s="119" t="s">
        <v>802</v>
      </c>
      <c r="C13" s="120">
        <v>0</v>
      </c>
      <c r="D13" s="120">
        <v>0</v>
      </c>
      <c r="E13" s="120">
        <v>0</v>
      </c>
      <c r="F13" s="120">
        <v>689.3</v>
      </c>
      <c r="G13" s="120">
        <v>0</v>
      </c>
      <c r="H13" s="120">
        <v>689.3</v>
      </c>
      <c r="I13" s="120">
        <v>0</v>
      </c>
      <c r="J13" s="120">
        <v>689.3</v>
      </c>
      <c r="K13" s="120">
        <v>-689.3</v>
      </c>
    </row>
    <row r="14" spans="1:11" ht="14.25" x14ac:dyDescent="0.2">
      <c r="A14" s="567" t="s">
        <v>845</v>
      </c>
      <c r="B14" s="567"/>
      <c r="C14" s="121">
        <v>0</v>
      </c>
      <c r="D14" s="121">
        <v>0</v>
      </c>
      <c r="E14" s="121">
        <v>0</v>
      </c>
      <c r="F14" s="121">
        <v>294340.36</v>
      </c>
      <c r="G14" s="121">
        <v>0</v>
      </c>
      <c r="H14" s="121">
        <v>294340.36</v>
      </c>
      <c r="I14" s="121">
        <v>0</v>
      </c>
      <c r="J14" s="121">
        <v>294340.36</v>
      </c>
      <c r="K14" s="121">
        <v>-294340.36</v>
      </c>
    </row>
    <row r="15" spans="1:11" x14ac:dyDescent="0.2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x14ac:dyDescent="0.2">
      <c r="A16" s="565" t="s">
        <v>771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</row>
    <row r="17" spans="1:11" ht="12.75" customHeight="1" x14ac:dyDescent="0.2">
      <c r="A17" s="137" t="s">
        <v>772</v>
      </c>
      <c r="B17" s="137" t="s">
        <v>773</v>
      </c>
      <c r="C17" s="566" t="s">
        <v>774</v>
      </c>
      <c r="D17" s="566"/>
      <c r="E17" s="566" t="s">
        <v>775</v>
      </c>
      <c r="F17" s="566"/>
      <c r="G17" s="566" t="s">
        <v>776</v>
      </c>
      <c r="H17" s="566"/>
      <c r="I17" s="566" t="s">
        <v>777</v>
      </c>
      <c r="J17" s="566"/>
      <c r="K17" s="137" t="s">
        <v>778</v>
      </c>
    </row>
    <row r="18" spans="1:11" x14ac:dyDescent="0.2">
      <c r="A18" s="119" t="s">
        <v>440</v>
      </c>
      <c r="B18" s="119" t="s">
        <v>808</v>
      </c>
      <c r="C18" s="120">
        <v>0</v>
      </c>
      <c r="D18" s="120">
        <v>0</v>
      </c>
      <c r="E18" s="120">
        <v>119009.95</v>
      </c>
      <c r="F18" s="120">
        <v>0</v>
      </c>
      <c r="G18" s="120">
        <v>119009.95</v>
      </c>
      <c r="H18" s="120">
        <v>0</v>
      </c>
      <c r="I18" s="120">
        <v>119009.95</v>
      </c>
      <c r="J18" s="120">
        <v>0</v>
      </c>
      <c r="K18" s="120">
        <v>119009.95</v>
      </c>
    </row>
    <row r="19" spans="1:11" x14ac:dyDescent="0.2">
      <c r="A19" s="119" t="s">
        <v>432</v>
      </c>
      <c r="B19" s="119" t="s">
        <v>859</v>
      </c>
      <c r="C19" s="120">
        <v>0</v>
      </c>
      <c r="D19" s="120">
        <v>0</v>
      </c>
      <c r="E19" s="120">
        <v>42.31</v>
      </c>
      <c r="F19" s="120">
        <v>0</v>
      </c>
      <c r="G19" s="120">
        <v>42.31</v>
      </c>
      <c r="H19" s="120">
        <v>0</v>
      </c>
      <c r="I19" s="120">
        <v>42.31</v>
      </c>
      <c r="J19" s="120">
        <v>0</v>
      </c>
      <c r="K19" s="120">
        <v>42.31</v>
      </c>
    </row>
    <row r="20" spans="1:11" x14ac:dyDescent="0.2">
      <c r="A20" s="119" t="s">
        <v>414</v>
      </c>
      <c r="B20" s="119" t="s">
        <v>809</v>
      </c>
      <c r="C20" s="120">
        <v>0</v>
      </c>
      <c r="D20" s="120">
        <v>0</v>
      </c>
      <c r="E20" s="120">
        <v>20623.900000000001</v>
      </c>
      <c r="F20" s="120">
        <v>0</v>
      </c>
      <c r="G20" s="120">
        <v>20623.900000000001</v>
      </c>
      <c r="H20" s="120">
        <v>0</v>
      </c>
      <c r="I20" s="120">
        <v>20623.900000000001</v>
      </c>
      <c r="J20" s="120">
        <v>0</v>
      </c>
      <c r="K20" s="120">
        <v>20623.900000000001</v>
      </c>
    </row>
    <row r="21" spans="1:11" x14ac:dyDescent="0.2">
      <c r="A21" s="119" t="s">
        <v>405</v>
      </c>
      <c r="B21" s="119" t="s">
        <v>393</v>
      </c>
      <c r="C21" s="120">
        <v>0</v>
      </c>
      <c r="D21" s="120">
        <v>0</v>
      </c>
      <c r="E21" s="120">
        <v>2320.5500000000002</v>
      </c>
      <c r="F21" s="120">
        <v>0</v>
      </c>
      <c r="G21" s="120">
        <v>2320.5500000000002</v>
      </c>
      <c r="H21" s="120">
        <v>0</v>
      </c>
      <c r="I21" s="120">
        <v>2320.5500000000002</v>
      </c>
      <c r="J21" s="120">
        <v>0</v>
      </c>
      <c r="K21" s="120">
        <v>2320.5500000000002</v>
      </c>
    </row>
    <row r="22" spans="1:11" x14ac:dyDescent="0.2">
      <c r="A22" s="119" t="s">
        <v>390</v>
      </c>
      <c r="B22" s="119" t="s">
        <v>810</v>
      </c>
      <c r="C22" s="120">
        <v>0</v>
      </c>
      <c r="D22" s="120">
        <v>0</v>
      </c>
      <c r="E22" s="120">
        <v>25397.11</v>
      </c>
      <c r="F22" s="120">
        <v>0</v>
      </c>
      <c r="G22" s="120">
        <v>25397.11</v>
      </c>
      <c r="H22" s="120">
        <v>0</v>
      </c>
      <c r="I22" s="120">
        <v>25397.11</v>
      </c>
      <c r="J22" s="120">
        <v>0</v>
      </c>
      <c r="K22" s="120">
        <v>25397.11</v>
      </c>
    </row>
    <row r="23" spans="1:11" x14ac:dyDescent="0.2">
      <c r="A23" s="119" t="s">
        <v>388</v>
      </c>
      <c r="B23" s="119" t="s">
        <v>811</v>
      </c>
      <c r="C23" s="120">
        <v>0</v>
      </c>
      <c r="D23" s="120">
        <v>0</v>
      </c>
      <c r="E23" s="120">
        <v>8062.17</v>
      </c>
      <c r="F23" s="120">
        <v>0</v>
      </c>
      <c r="G23" s="120">
        <v>8062.17</v>
      </c>
      <c r="H23" s="120">
        <v>0</v>
      </c>
      <c r="I23" s="120">
        <v>8062.17</v>
      </c>
      <c r="J23" s="120">
        <v>0</v>
      </c>
      <c r="K23" s="120">
        <v>8062.17</v>
      </c>
    </row>
    <row r="24" spans="1:11" x14ac:dyDescent="0.2">
      <c r="A24" s="119" t="s">
        <v>372</v>
      </c>
      <c r="B24" s="119" t="s">
        <v>371</v>
      </c>
      <c r="C24" s="120">
        <v>0</v>
      </c>
      <c r="D24" s="120">
        <v>0</v>
      </c>
      <c r="E24" s="120">
        <v>27599</v>
      </c>
      <c r="F24" s="120">
        <v>0</v>
      </c>
      <c r="G24" s="120">
        <v>27599</v>
      </c>
      <c r="H24" s="120">
        <v>0</v>
      </c>
      <c r="I24" s="120">
        <v>27599</v>
      </c>
      <c r="J24" s="120">
        <v>0</v>
      </c>
      <c r="K24" s="120">
        <v>27599</v>
      </c>
    </row>
    <row r="25" spans="1:11" x14ac:dyDescent="0.2">
      <c r="A25" s="119" t="s">
        <v>378</v>
      </c>
      <c r="B25" s="119" t="s">
        <v>812</v>
      </c>
      <c r="C25" s="120">
        <v>0</v>
      </c>
      <c r="D25" s="120">
        <v>0</v>
      </c>
      <c r="E25" s="120">
        <v>267.58999999999997</v>
      </c>
      <c r="F25" s="120">
        <v>0</v>
      </c>
      <c r="G25" s="120">
        <v>267.58999999999997</v>
      </c>
      <c r="H25" s="120">
        <v>0</v>
      </c>
      <c r="I25" s="120">
        <v>267.58999999999997</v>
      </c>
      <c r="J25" s="120">
        <v>0</v>
      </c>
      <c r="K25" s="120">
        <v>267.58999999999997</v>
      </c>
    </row>
    <row r="26" spans="1:11" x14ac:dyDescent="0.2">
      <c r="A26" s="119" t="s">
        <v>364</v>
      </c>
      <c r="B26" s="119" t="s">
        <v>813</v>
      </c>
      <c r="C26" s="120">
        <v>0</v>
      </c>
      <c r="D26" s="120">
        <v>0</v>
      </c>
      <c r="E26" s="120">
        <v>17</v>
      </c>
      <c r="F26" s="120">
        <v>0</v>
      </c>
      <c r="G26" s="120">
        <v>17</v>
      </c>
      <c r="H26" s="120">
        <v>0</v>
      </c>
      <c r="I26" s="120">
        <v>17</v>
      </c>
      <c r="J26" s="120">
        <v>0</v>
      </c>
      <c r="K26" s="120">
        <v>17</v>
      </c>
    </row>
    <row r="27" spans="1:11" x14ac:dyDescent="0.2">
      <c r="A27" s="119" t="s">
        <v>362</v>
      </c>
      <c r="B27" s="119" t="s">
        <v>814</v>
      </c>
      <c r="C27" s="120">
        <v>0</v>
      </c>
      <c r="D27" s="120">
        <v>0</v>
      </c>
      <c r="E27" s="120">
        <v>616.34</v>
      </c>
      <c r="F27" s="120">
        <v>0</v>
      </c>
      <c r="G27" s="120">
        <v>616.34</v>
      </c>
      <c r="H27" s="120">
        <v>0</v>
      </c>
      <c r="I27" s="120">
        <v>616.34</v>
      </c>
      <c r="J27" s="120">
        <v>0</v>
      </c>
      <c r="K27" s="120">
        <v>616.34</v>
      </c>
    </row>
    <row r="28" spans="1:11" x14ac:dyDescent="0.2">
      <c r="A28" s="119" t="s">
        <v>358</v>
      </c>
      <c r="B28" s="119" t="s">
        <v>815</v>
      </c>
      <c r="C28" s="120">
        <v>0</v>
      </c>
      <c r="D28" s="120">
        <v>0</v>
      </c>
      <c r="E28" s="120">
        <v>1298.42</v>
      </c>
      <c r="F28" s="120">
        <v>0</v>
      </c>
      <c r="G28" s="120">
        <v>1298.42</v>
      </c>
      <c r="H28" s="120">
        <v>0</v>
      </c>
      <c r="I28" s="120">
        <v>1298.42</v>
      </c>
      <c r="J28" s="120">
        <v>0</v>
      </c>
      <c r="K28" s="120">
        <v>1298.42</v>
      </c>
    </row>
    <row r="29" spans="1:11" x14ac:dyDescent="0.2">
      <c r="A29" s="119" t="s">
        <v>356</v>
      </c>
      <c r="B29" s="119" t="s">
        <v>355</v>
      </c>
      <c r="C29" s="120">
        <v>0</v>
      </c>
      <c r="D29" s="120">
        <v>0</v>
      </c>
      <c r="E29" s="120">
        <v>215.1</v>
      </c>
      <c r="F29" s="120">
        <v>0</v>
      </c>
      <c r="G29" s="120">
        <v>215.1</v>
      </c>
      <c r="H29" s="120">
        <v>0</v>
      </c>
      <c r="I29" s="120">
        <v>215.1</v>
      </c>
      <c r="J29" s="120">
        <v>0</v>
      </c>
      <c r="K29" s="120">
        <v>215.1</v>
      </c>
    </row>
    <row r="30" spans="1:11" x14ac:dyDescent="0.2">
      <c r="A30" s="119" t="s">
        <v>354</v>
      </c>
      <c r="B30" s="119" t="s">
        <v>816</v>
      </c>
      <c r="C30" s="120">
        <v>0</v>
      </c>
      <c r="D30" s="120">
        <v>0</v>
      </c>
      <c r="E30" s="120">
        <v>1747.8</v>
      </c>
      <c r="F30" s="120">
        <v>0</v>
      </c>
      <c r="G30" s="120">
        <v>1747.8</v>
      </c>
      <c r="H30" s="120">
        <v>0</v>
      </c>
      <c r="I30" s="120">
        <v>1747.8</v>
      </c>
      <c r="J30" s="120">
        <v>0</v>
      </c>
      <c r="K30" s="120">
        <v>1747.8</v>
      </c>
    </row>
    <row r="31" spans="1:11" x14ac:dyDescent="0.2">
      <c r="A31" s="119" t="s">
        <v>352</v>
      </c>
      <c r="B31" s="119" t="s">
        <v>351</v>
      </c>
      <c r="C31" s="120">
        <v>0</v>
      </c>
      <c r="D31" s="120">
        <v>0</v>
      </c>
      <c r="E31" s="120">
        <v>14.5</v>
      </c>
      <c r="F31" s="120">
        <v>0</v>
      </c>
      <c r="G31" s="120">
        <v>14.5</v>
      </c>
      <c r="H31" s="120">
        <v>0</v>
      </c>
      <c r="I31" s="120">
        <v>14.5</v>
      </c>
      <c r="J31" s="120">
        <v>0</v>
      </c>
      <c r="K31" s="120">
        <v>14.5</v>
      </c>
    </row>
    <row r="32" spans="1:11" x14ac:dyDescent="0.2">
      <c r="A32" s="119" t="s">
        <v>350</v>
      </c>
      <c r="B32" s="119" t="s">
        <v>349</v>
      </c>
      <c r="C32" s="120">
        <v>0</v>
      </c>
      <c r="D32" s="120">
        <v>0</v>
      </c>
      <c r="E32" s="120">
        <v>92.6</v>
      </c>
      <c r="F32" s="120">
        <v>0</v>
      </c>
      <c r="G32" s="120">
        <v>92.6</v>
      </c>
      <c r="H32" s="120">
        <v>0</v>
      </c>
      <c r="I32" s="120">
        <v>92.6</v>
      </c>
      <c r="J32" s="120">
        <v>0</v>
      </c>
      <c r="K32" s="120">
        <v>92.6</v>
      </c>
    </row>
    <row r="33" spans="1:11" x14ac:dyDescent="0.2">
      <c r="A33" s="119" t="s">
        <v>348</v>
      </c>
      <c r="B33" s="119" t="s">
        <v>347</v>
      </c>
      <c r="C33" s="120">
        <v>0</v>
      </c>
      <c r="D33" s="120">
        <v>0</v>
      </c>
      <c r="E33" s="120">
        <v>81.31</v>
      </c>
      <c r="F33" s="120">
        <v>0</v>
      </c>
      <c r="G33" s="120">
        <v>81.31</v>
      </c>
      <c r="H33" s="120">
        <v>0</v>
      </c>
      <c r="I33" s="120">
        <v>81.31</v>
      </c>
      <c r="J33" s="120">
        <v>0</v>
      </c>
      <c r="K33" s="120">
        <v>81.31</v>
      </c>
    </row>
    <row r="34" spans="1:11" x14ac:dyDescent="0.2">
      <c r="A34" s="119" t="s">
        <v>346</v>
      </c>
      <c r="B34" s="119" t="s">
        <v>345</v>
      </c>
      <c r="C34" s="120">
        <v>0</v>
      </c>
      <c r="D34" s="120">
        <v>0</v>
      </c>
      <c r="E34" s="120">
        <v>8.75</v>
      </c>
      <c r="F34" s="120">
        <v>0</v>
      </c>
      <c r="G34" s="120">
        <v>8.75</v>
      </c>
      <c r="H34" s="120">
        <v>0</v>
      </c>
      <c r="I34" s="120">
        <v>8.75</v>
      </c>
      <c r="J34" s="120">
        <v>0</v>
      </c>
      <c r="K34" s="120">
        <v>8.75</v>
      </c>
    </row>
    <row r="35" spans="1:11" x14ac:dyDescent="0.2">
      <c r="A35" s="119" t="s">
        <v>340</v>
      </c>
      <c r="B35" s="119" t="s">
        <v>339</v>
      </c>
      <c r="C35" s="120">
        <v>0</v>
      </c>
      <c r="D35" s="120">
        <v>0</v>
      </c>
      <c r="E35" s="120">
        <v>34.270000000000003</v>
      </c>
      <c r="F35" s="120">
        <v>0</v>
      </c>
      <c r="G35" s="120">
        <v>34.270000000000003</v>
      </c>
      <c r="H35" s="120">
        <v>0</v>
      </c>
      <c r="I35" s="120">
        <v>34.270000000000003</v>
      </c>
      <c r="J35" s="120">
        <v>0</v>
      </c>
      <c r="K35" s="120">
        <v>34.270000000000003</v>
      </c>
    </row>
    <row r="36" spans="1:11" x14ac:dyDescent="0.2">
      <c r="A36" s="119" t="s">
        <v>332</v>
      </c>
      <c r="B36" s="119" t="s">
        <v>817</v>
      </c>
      <c r="C36" s="120">
        <v>0</v>
      </c>
      <c r="D36" s="120">
        <v>0</v>
      </c>
      <c r="E36" s="120">
        <v>3864.2</v>
      </c>
      <c r="F36" s="120">
        <v>0</v>
      </c>
      <c r="G36" s="120">
        <v>3864.2</v>
      </c>
      <c r="H36" s="120">
        <v>0</v>
      </c>
      <c r="I36" s="120">
        <v>3864.2</v>
      </c>
      <c r="J36" s="120">
        <v>0</v>
      </c>
      <c r="K36" s="120">
        <v>3864.2</v>
      </c>
    </row>
    <row r="37" spans="1:11" x14ac:dyDescent="0.2">
      <c r="A37" s="119" t="s">
        <v>330</v>
      </c>
      <c r="B37" s="119" t="s">
        <v>329</v>
      </c>
      <c r="C37" s="120">
        <v>0</v>
      </c>
      <c r="D37" s="120">
        <v>0</v>
      </c>
      <c r="E37" s="120">
        <v>705.13</v>
      </c>
      <c r="F37" s="120">
        <v>0</v>
      </c>
      <c r="G37" s="120">
        <v>705.13</v>
      </c>
      <c r="H37" s="120">
        <v>0</v>
      </c>
      <c r="I37" s="120">
        <v>705.13</v>
      </c>
      <c r="J37" s="120">
        <v>0</v>
      </c>
      <c r="K37" s="120">
        <v>705.13</v>
      </c>
    </row>
    <row r="38" spans="1:11" x14ac:dyDescent="0.2">
      <c r="A38" s="119" t="s">
        <v>328</v>
      </c>
      <c r="B38" s="119" t="s">
        <v>327</v>
      </c>
      <c r="C38" s="120">
        <v>0</v>
      </c>
      <c r="D38" s="120">
        <v>0</v>
      </c>
      <c r="E38" s="120">
        <v>326.68</v>
      </c>
      <c r="F38" s="120">
        <v>0</v>
      </c>
      <c r="G38" s="120">
        <v>326.68</v>
      </c>
      <c r="H38" s="120">
        <v>0</v>
      </c>
      <c r="I38" s="120">
        <v>326.68</v>
      </c>
      <c r="J38" s="120">
        <v>0</v>
      </c>
      <c r="K38" s="120">
        <v>326.68</v>
      </c>
    </row>
    <row r="39" spans="1:11" x14ac:dyDescent="0.2">
      <c r="A39" s="119" t="s">
        <v>293</v>
      </c>
      <c r="B39" s="119" t="s">
        <v>292</v>
      </c>
      <c r="C39" s="120">
        <v>0</v>
      </c>
      <c r="D39" s="120">
        <v>0</v>
      </c>
      <c r="E39" s="120">
        <v>1714.63</v>
      </c>
      <c r="F39" s="120">
        <v>0</v>
      </c>
      <c r="G39" s="120">
        <v>1714.63</v>
      </c>
      <c r="H39" s="120">
        <v>0</v>
      </c>
      <c r="I39" s="120">
        <v>1714.63</v>
      </c>
      <c r="J39" s="120">
        <v>0</v>
      </c>
      <c r="K39" s="120">
        <v>1714.63</v>
      </c>
    </row>
    <row r="40" spans="1:11" x14ac:dyDescent="0.2">
      <c r="A40" s="119" t="s">
        <v>289</v>
      </c>
      <c r="B40" s="119" t="s">
        <v>818</v>
      </c>
      <c r="C40" s="120">
        <v>0</v>
      </c>
      <c r="D40" s="120">
        <v>0</v>
      </c>
      <c r="E40" s="120">
        <v>624.20000000000005</v>
      </c>
      <c r="F40" s="120">
        <v>0</v>
      </c>
      <c r="G40" s="120">
        <v>624.20000000000005</v>
      </c>
      <c r="H40" s="120">
        <v>0</v>
      </c>
      <c r="I40" s="120">
        <v>624.20000000000005</v>
      </c>
      <c r="J40" s="120">
        <v>0</v>
      </c>
      <c r="K40" s="120">
        <v>624.20000000000005</v>
      </c>
    </row>
    <row r="41" spans="1:11" x14ac:dyDescent="0.2">
      <c r="A41" s="119" t="s">
        <v>287</v>
      </c>
      <c r="B41" s="119" t="s">
        <v>286</v>
      </c>
      <c r="C41" s="120">
        <v>0</v>
      </c>
      <c r="D41" s="120">
        <v>0</v>
      </c>
      <c r="E41" s="120">
        <v>402.96</v>
      </c>
      <c r="F41" s="120">
        <v>0</v>
      </c>
      <c r="G41" s="120">
        <v>402.96</v>
      </c>
      <c r="H41" s="120">
        <v>0</v>
      </c>
      <c r="I41" s="120">
        <v>402.96</v>
      </c>
      <c r="J41" s="120">
        <v>0</v>
      </c>
      <c r="K41" s="120">
        <v>402.96</v>
      </c>
    </row>
    <row r="42" spans="1:11" x14ac:dyDescent="0.2">
      <c r="A42" s="119" t="s">
        <v>285</v>
      </c>
      <c r="B42" s="119" t="s">
        <v>284</v>
      </c>
      <c r="C42" s="120">
        <v>0</v>
      </c>
      <c r="D42" s="120">
        <v>0</v>
      </c>
      <c r="E42" s="120">
        <v>9.85</v>
      </c>
      <c r="F42" s="120">
        <v>0</v>
      </c>
      <c r="G42" s="120">
        <v>9.85</v>
      </c>
      <c r="H42" s="120">
        <v>0</v>
      </c>
      <c r="I42" s="120">
        <v>9.85</v>
      </c>
      <c r="J42" s="120">
        <v>0</v>
      </c>
      <c r="K42" s="120">
        <v>9.85</v>
      </c>
    </row>
    <row r="43" spans="1:11" x14ac:dyDescent="0.2">
      <c r="A43" s="119" t="s">
        <v>283</v>
      </c>
      <c r="B43" s="119" t="s">
        <v>282</v>
      </c>
      <c r="C43" s="120">
        <v>0</v>
      </c>
      <c r="D43" s="120">
        <v>0</v>
      </c>
      <c r="E43" s="120">
        <v>211.09</v>
      </c>
      <c r="F43" s="120">
        <v>0</v>
      </c>
      <c r="G43" s="120">
        <v>211.09</v>
      </c>
      <c r="H43" s="120">
        <v>0</v>
      </c>
      <c r="I43" s="120">
        <v>211.09</v>
      </c>
      <c r="J43" s="120">
        <v>0</v>
      </c>
      <c r="K43" s="120">
        <v>211.09</v>
      </c>
    </row>
    <row r="44" spans="1:11" x14ac:dyDescent="0.2">
      <c r="A44" s="119" t="s">
        <v>281</v>
      </c>
      <c r="B44" s="119" t="s">
        <v>280</v>
      </c>
      <c r="C44" s="120">
        <v>0</v>
      </c>
      <c r="D44" s="120">
        <v>0</v>
      </c>
      <c r="E44" s="120">
        <v>23.75</v>
      </c>
      <c r="F44" s="120">
        <v>0</v>
      </c>
      <c r="G44" s="120">
        <v>23.75</v>
      </c>
      <c r="H44" s="120">
        <v>0</v>
      </c>
      <c r="I44" s="120">
        <v>23.75</v>
      </c>
      <c r="J44" s="120">
        <v>0</v>
      </c>
      <c r="K44" s="120">
        <v>23.75</v>
      </c>
    </row>
    <row r="45" spans="1:11" x14ac:dyDescent="0.2">
      <c r="A45" s="119" t="s">
        <v>279</v>
      </c>
      <c r="B45" s="119" t="s">
        <v>278</v>
      </c>
      <c r="C45" s="120">
        <v>0</v>
      </c>
      <c r="D45" s="120">
        <v>0</v>
      </c>
      <c r="E45" s="120">
        <v>160.62</v>
      </c>
      <c r="F45" s="120">
        <v>0</v>
      </c>
      <c r="G45" s="120">
        <v>160.62</v>
      </c>
      <c r="H45" s="120">
        <v>0</v>
      </c>
      <c r="I45" s="120">
        <v>160.62</v>
      </c>
      <c r="J45" s="120">
        <v>0</v>
      </c>
      <c r="K45" s="120">
        <v>160.62</v>
      </c>
    </row>
    <row r="46" spans="1:11" x14ac:dyDescent="0.2">
      <c r="A46" s="119" t="s">
        <v>275</v>
      </c>
      <c r="B46" s="119" t="s">
        <v>274</v>
      </c>
      <c r="C46" s="120">
        <v>0</v>
      </c>
      <c r="D46" s="120">
        <v>0</v>
      </c>
      <c r="E46" s="120">
        <v>371.86</v>
      </c>
      <c r="F46" s="120">
        <v>0</v>
      </c>
      <c r="G46" s="120">
        <v>371.86</v>
      </c>
      <c r="H46" s="120">
        <v>0</v>
      </c>
      <c r="I46" s="120">
        <v>371.86</v>
      </c>
      <c r="J46" s="120">
        <v>0</v>
      </c>
      <c r="K46" s="120">
        <v>371.86</v>
      </c>
    </row>
    <row r="47" spans="1:11" x14ac:dyDescent="0.2">
      <c r="A47" s="119" t="s">
        <v>271</v>
      </c>
      <c r="B47" s="119" t="s">
        <v>270</v>
      </c>
      <c r="C47" s="120">
        <v>0</v>
      </c>
      <c r="D47" s="120">
        <v>0</v>
      </c>
      <c r="E47" s="120">
        <v>361.65</v>
      </c>
      <c r="F47" s="120">
        <v>0</v>
      </c>
      <c r="G47" s="120">
        <v>361.65</v>
      </c>
      <c r="H47" s="120">
        <v>0</v>
      </c>
      <c r="I47" s="120">
        <v>361.65</v>
      </c>
      <c r="J47" s="120">
        <v>0</v>
      </c>
      <c r="K47" s="120">
        <v>361.65</v>
      </c>
    </row>
    <row r="48" spans="1:11" x14ac:dyDescent="0.2">
      <c r="A48" s="119" t="s">
        <v>269</v>
      </c>
      <c r="B48" s="119" t="s">
        <v>819</v>
      </c>
      <c r="C48" s="120">
        <v>0</v>
      </c>
      <c r="D48" s="120">
        <v>0</v>
      </c>
      <c r="E48" s="120">
        <v>306.81</v>
      </c>
      <c r="F48" s="120">
        <v>0</v>
      </c>
      <c r="G48" s="120">
        <v>306.81</v>
      </c>
      <c r="H48" s="120">
        <v>0</v>
      </c>
      <c r="I48" s="120">
        <v>306.81</v>
      </c>
      <c r="J48" s="120">
        <v>0</v>
      </c>
      <c r="K48" s="120">
        <v>306.81</v>
      </c>
    </row>
    <row r="49" spans="1:11" x14ac:dyDescent="0.2">
      <c r="A49" s="119" t="s">
        <v>267</v>
      </c>
      <c r="B49" s="119" t="s">
        <v>266</v>
      </c>
      <c r="C49" s="120">
        <v>0</v>
      </c>
      <c r="D49" s="120">
        <v>0</v>
      </c>
      <c r="E49" s="120">
        <v>160.09</v>
      </c>
      <c r="F49" s="120">
        <v>0</v>
      </c>
      <c r="G49" s="120">
        <v>160.09</v>
      </c>
      <c r="H49" s="120">
        <v>0</v>
      </c>
      <c r="I49" s="120">
        <v>160.09</v>
      </c>
      <c r="J49" s="120">
        <v>0</v>
      </c>
      <c r="K49" s="120">
        <v>160.09</v>
      </c>
    </row>
    <row r="50" spans="1:11" x14ac:dyDescent="0.2">
      <c r="A50" s="119" t="s">
        <v>265</v>
      </c>
      <c r="B50" s="119" t="s">
        <v>264</v>
      </c>
      <c r="C50" s="120">
        <v>0</v>
      </c>
      <c r="D50" s="120">
        <v>0</v>
      </c>
      <c r="E50" s="120">
        <v>1622.86</v>
      </c>
      <c r="F50" s="120">
        <v>0</v>
      </c>
      <c r="G50" s="120">
        <v>1622.86</v>
      </c>
      <c r="H50" s="120">
        <v>0</v>
      </c>
      <c r="I50" s="120">
        <v>1622.86</v>
      </c>
      <c r="J50" s="120">
        <v>0</v>
      </c>
      <c r="K50" s="120">
        <v>1622.86</v>
      </c>
    </row>
    <row r="51" spans="1:11" x14ac:dyDescent="0.2">
      <c r="A51" s="119" t="s">
        <v>263</v>
      </c>
      <c r="B51" s="119" t="s">
        <v>262</v>
      </c>
      <c r="C51" s="120">
        <v>0</v>
      </c>
      <c r="D51" s="120">
        <v>0</v>
      </c>
      <c r="E51" s="120">
        <v>290.02999999999997</v>
      </c>
      <c r="F51" s="120">
        <v>0</v>
      </c>
      <c r="G51" s="120">
        <v>290.02999999999997</v>
      </c>
      <c r="H51" s="120">
        <v>0</v>
      </c>
      <c r="I51" s="120">
        <v>290.02999999999997</v>
      </c>
      <c r="J51" s="120">
        <v>0</v>
      </c>
      <c r="K51" s="120">
        <v>290.02999999999997</v>
      </c>
    </row>
    <row r="52" spans="1:11" x14ac:dyDescent="0.2">
      <c r="A52" s="119" t="s">
        <v>259</v>
      </c>
      <c r="B52" s="119" t="s">
        <v>258</v>
      </c>
      <c r="C52" s="120">
        <v>0</v>
      </c>
      <c r="D52" s="120">
        <v>0</v>
      </c>
      <c r="E52" s="120">
        <v>1006.25</v>
      </c>
      <c r="F52" s="120">
        <v>0</v>
      </c>
      <c r="G52" s="120">
        <v>1006.25</v>
      </c>
      <c r="H52" s="120">
        <v>0</v>
      </c>
      <c r="I52" s="120">
        <v>1006.25</v>
      </c>
      <c r="J52" s="120">
        <v>0</v>
      </c>
      <c r="K52" s="120">
        <v>1006.25</v>
      </c>
    </row>
    <row r="53" spans="1:11" x14ac:dyDescent="0.2">
      <c r="A53" s="119" t="s">
        <v>624</v>
      </c>
      <c r="B53" s="119" t="s">
        <v>623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x14ac:dyDescent="0.2">
      <c r="A54" s="119" t="s">
        <v>251</v>
      </c>
      <c r="B54" s="119" t="s">
        <v>820</v>
      </c>
      <c r="C54" s="120">
        <v>0</v>
      </c>
      <c r="D54" s="120">
        <v>0</v>
      </c>
      <c r="E54" s="120">
        <v>12.5</v>
      </c>
      <c r="F54" s="120">
        <v>0</v>
      </c>
      <c r="G54" s="120">
        <v>12.5</v>
      </c>
      <c r="H54" s="120">
        <v>0</v>
      </c>
      <c r="I54" s="120">
        <v>12.5</v>
      </c>
      <c r="J54" s="120">
        <v>0</v>
      </c>
      <c r="K54" s="120">
        <v>12.5</v>
      </c>
    </row>
    <row r="55" spans="1:11" x14ac:dyDescent="0.2">
      <c r="A55" s="119" t="s">
        <v>249</v>
      </c>
      <c r="B55" s="119" t="s">
        <v>248</v>
      </c>
      <c r="C55" s="120">
        <v>0</v>
      </c>
      <c r="D55" s="120">
        <v>0</v>
      </c>
      <c r="E55" s="120">
        <v>606.32000000000005</v>
      </c>
      <c r="F55" s="120">
        <v>0</v>
      </c>
      <c r="G55" s="120">
        <v>606.32000000000005</v>
      </c>
      <c r="H55" s="120">
        <v>0</v>
      </c>
      <c r="I55" s="120">
        <v>606.32000000000005</v>
      </c>
      <c r="J55" s="120">
        <v>0</v>
      </c>
      <c r="K55" s="120">
        <v>606.32000000000005</v>
      </c>
    </row>
    <row r="56" spans="1:11" x14ac:dyDescent="0.2">
      <c r="A56" s="119" t="s">
        <v>821</v>
      </c>
      <c r="B56" s="119" t="s">
        <v>822</v>
      </c>
      <c r="C56" s="120">
        <v>0</v>
      </c>
      <c r="D56" s="120">
        <v>0</v>
      </c>
      <c r="E56" s="120">
        <v>198.75</v>
      </c>
      <c r="F56" s="120">
        <v>0</v>
      </c>
      <c r="G56" s="120">
        <v>198.75</v>
      </c>
      <c r="H56" s="120">
        <v>0</v>
      </c>
      <c r="I56" s="120">
        <v>198.75</v>
      </c>
      <c r="J56" s="120">
        <v>0</v>
      </c>
      <c r="K56" s="120">
        <v>198.75</v>
      </c>
    </row>
    <row r="57" spans="1:11" x14ac:dyDescent="0.2">
      <c r="A57" s="119" t="s">
        <v>243</v>
      </c>
      <c r="B57" s="119" t="s">
        <v>823</v>
      </c>
      <c r="C57" s="120">
        <v>0</v>
      </c>
      <c r="D57" s="120">
        <v>0</v>
      </c>
      <c r="E57" s="120">
        <v>1127.02</v>
      </c>
      <c r="F57" s="120">
        <v>0</v>
      </c>
      <c r="G57" s="120">
        <v>1127.02</v>
      </c>
      <c r="H57" s="120">
        <v>0</v>
      </c>
      <c r="I57" s="120">
        <v>1127.02</v>
      </c>
      <c r="J57" s="120">
        <v>0</v>
      </c>
      <c r="K57" s="120">
        <v>1127.02</v>
      </c>
    </row>
    <row r="58" spans="1:11" x14ac:dyDescent="0.2">
      <c r="A58" s="119" t="s">
        <v>237</v>
      </c>
      <c r="B58" s="119" t="s">
        <v>236</v>
      </c>
      <c r="C58" s="120">
        <v>0</v>
      </c>
      <c r="D58" s="120">
        <v>0</v>
      </c>
      <c r="E58" s="120">
        <v>1561.1</v>
      </c>
      <c r="F58" s="120">
        <v>0</v>
      </c>
      <c r="G58" s="120">
        <v>1561.1</v>
      </c>
      <c r="H58" s="120">
        <v>0</v>
      </c>
      <c r="I58" s="120">
        <v>1561.1</v>
      </c>
      <c r="J58" s="120">
        <v>0</v>
      </c>
      <c r="K58" s="120">
        <v>1561.1</v>
      </c>
    </row>
    <row r="59" spans="1:11" x14ac:dyDescent="0.2">
      <c r="A59" s="119" t="s">
        <v>235</v>
      </c>
      <c r="B59" s="119" t="s">
        <v>234</v>
      </c>
      <c r="C59" s="120">
        <v>0</v>
      </c>
      <c r="D59" s="120">
        <v>0</v>
      </c>
      <c r="E59" s="120">
        <v>230.44</v>
      </c>
      <c r="F59" s="120">
        <v>0</v>
      </c>
      <c r="G59" s="120">
        <v>230.44</v>
      </c>
      <c r="H59" s="120">
        <v>0</v>
      </c>
      <c r="I59" s="120">
        <v>230.44</v>
      </c>
      <c r="J59" s="120">
        <v>0</v>
      </c>
      <c r="K59" s="120">
        <v>230.44</v>
      </c>
    </row>
    <row r="60" spans="1:11" x14ac:dyDescent="0.2">
      <c r="A60" s="119" t="s">
        <v>231</v>
      </c>
      <c r="B60" s="119" t="s">
        <v>230</v>
      </c>
      <c r="C60" s="120">
        <v>0</v>
      </c>
      <c r="D60" s="120">
        <v>0</v>
      </c>
      <c r="E60" s="120">
        <v>1750</v>
      </c>
      <c r="F60" s="120">
        <v>0</v>
      </c>
      <c r="G60" s="120">
        <v>1750</v>
      </c>
      <c r="H60" s="120">
        <v>0</v>
      </c>
      <c r="I60" s="120">
        <v>1750</v>
      </c>
      <c r="J60" s="120">
        <v>0</v>
      </c>
      <c r="K60" s="120">
        <v>1750</v>
      </c>
    </row>
    <row r="61" spans="1:11" x14ac:dyDescent="0.2">
      <c r="A61" s="119" t="s">
        <v>824</v>
      </c>
      <c r="B61" s="119" t="s">
        <v>825</v>
      </c>
      <c r="C61" s="120">
        <v>0</v>
      </c>
      <c r="D61" s="120">
        <v>0</v>
      </c>
      <c r="E61" s="120">
        <v>3718.75</v>
      </c>
      <c r="F61" s="120">
        <v>0</v>
      </c>
      <c r="G61" s="120">
        <v>3718.75</v>
      </c>
      <c r="H61" s="120">
        <v>0</v>
      </c>
      <c r="I61" s="120">
        <v>3718.75</v>
      </c>
      <c r="J61" s="120">
        <v>0</v>
      </c>
      <c r="K61" s="120">
        <v>3718.75</v>
      </c>
    </row>
    <row r="62" spans="1:11" x14ac:dyDescent="0.2">
      <c r="A62" s="119" t="s">
        <v>225</v>
      </c>
      <c r="B62" s="119" t="s">
        <v>224</v>
      </c>
      <c r="C62" s="120">
        <v>0</v>
      </c>
      <c r="D62" s="120">
        <v>0</v>
      </c>
      <c r="E62" s="120">
        <v>1253.21</v>
      </c>
      <c r="F62" s="120">
        <v>0</v>
      </c>
      <c r="G62" s="120">
        <v>1253.21</v>
      </c>
      <c r="H62" s="120">
        <v>0</v>
      </c>
      <c r="I62" s="120">
        <v>1253.21</v>
      </c>
      <c r="J62" s="120">
        <v>0</v>
      </c>
      <c r="K62" s="120">
        <v>1253.21</v>
      </c>
    </row>
    <row r="63" spans="1:11" x14ac:dyDescent="0.2">
      <c r="A63" s="119" t="s">
        <v>223</v>
      </c>
      <c r="B63" s="119" t="s">
        <v>222</v>
      </c>
      <c r="C63" s="120">
        <v>0</v>
      </c>
      <c r="D63" s="120">
        <v>0</v>
      </c>
      <c r="E63" s="120">
        <v>6512.06</v>
      </c>
      <c r="F63" s="120">
        <v>0</v>
      </c>
      <c r="G63" s="120">
        <v>6512.06</v>
      </c>
      <c r="H63" s="120">
        <v>0</v>
      </c>
      <c r="I63" s="120">
        <v>6512.06</v>
      </c>
      <c r="J63" s="120">
        <v>0</v>
      </c>
      <c r="K63" s="120">
        <v>6512.06</v>
      </c>
    </row>
    <row r="64" spans="1:11" x14ac:dyDescent="0.2">
      <c r="A64" s="119" t="s">
        <v>221</v>
      </c>
      <c r="B64" s="119" t="s">
        <v>220</v>
      </c>
      <c r="C64" s="120">
        <v>0</v>
      </c>
      <c r="D64" s="120">
        <v>0</v>
      </c>
      <c r="E64" s="120">
        <v>2727.25</v>
      </c>
      <c r="F64" s="120">
        <v>0</v>
      </c>
      <c r="G64" s="120">
        <v>2727.25</v>
      </c>
      <c r="H64" s="120">
        <v>0</v>
      </c>
      <c r="I64" s="120">
        <v>2727.25</v>
      </c>
      <c r="J64" s="120">
        <v>0</v>
      </c>
      <c r="K64" s="120">
        <v>2727.25</v>
      </c>
    </row>
    <row r="65" spans="1:11" x14ac:dyDescent="0.2">
      <c r="A65" s="119" t="s">
        <v>215</v>
      </c>
      <c r="B65" s="119" t="s">
        <v>214</v>
      </c>
      <c r="C65" s="120">
        <v>0</v>
      </c>
      <c r="D65" s="120">
        <v>0</v>
      </c>
      <c r="E65" s="120">
        <v>90.15</v>
      </c>
      <c r="F65" s="120">
        <v>0</v>
      </c>
      <c r="G65" s="120">
        <v>90.15</v>
      </c>
      <c r="H65" s="120">
        <v>0</v>
      </c>
      <c r="I65" s="120">
        <v>90.15</v>
      </c>
      <c r="J65" s="120">
        <v>0</v>
      </c>
      <c r="K65" s="120">
        <v>90.15</v>
      </c>
    </row>
    <row r="66" spans="1:11" x14ac:dyDescent="0.2">
      <c r="A66" s="119" t="s">
        <v>209</v>
      </c>
      <c r="B66" s="119" t="s">
        <v>208</v>
      </c>
      <c r="C66" s="120">
        <v>0</v>
      </c>
      <c r="D66" s="120">
        <v>0</v>
      </c>
      <c r="E66" s="120">
        <v>96</v>
      </c>
      <c r="F66" s="120">
        <v>0</v>
      </c>
      <c r="G66" s="120">
        <v>96</v>
      </c>
      <c r="H66" s="120">
        <v>0</v>
      </c>
      <c r="I66" s="120">
        <v>96</v>
      </c>
      <c r="J66" s="120">
        <v>0</v>
      </c>
      <c r="K66" s="120">
        <v>96</v>
      </c>
    </row>
    <row r="67" spans="1:11" x14ac:dyDescent="0.2">
      <c r="A67" s="119" t="s">
        <v>207</v>
      </c>
      <c r="B67" s="119" t="s">
        <v>206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x14ac:dyDescent="0.2">
      <c r="A68" s="119" t="s">
        <v>205</v>
      </c>
      <c r="B68" s="119" t="s">
        <v>204</v>
      </c>
      <c r="C68" s="120">
        <v>0</v>
      </c>
      <c r="D68" s="120">
        <v>0</v>
      </c>
      <c r="E68" s="120">
        <v>3899.06</v>
      </c>
      <c r="F68" s="120">
        <v>0</v>
      </c>
      <c r="G68" s="120">
        <v>3899.06</v>
      </c>
      <c r="H68" s="120">
        <v>0</v>
      </c>
      <c r="I68" s="120">
        <v>3899.06</v>
      </c>
      <c r="J68" s="120">
        <v>0</v>
      </c>
      <c r="K68" s="120">
        <v>3899.06</v>
      </c>
    </row>
    <row r="69" spans="1:11" x14ac:dyDescent="0.2">
      <c r="A69" s="119" t="s">
        <v>199</v>
      </c>
      <c r="B69" s="119" t="s">
        <v>198</v>
      </c>
      <c r="C69" s="120">
        <v>0</v>
      </c>
      <c r="D69" s="120">
        <v>0</v>
      </c>
      <c r="E69" s="120">
        <v>129.06</v>
      </c>
      <c r="F69" s="120">
        <v>0</v>
      </c>
      <c r="G69" s="120">
        <v>129.06</v>
      </c>
      <c r="H69" s="120">
        <v>0</v>
      </c>
      <c r="I69" s="120">
        <v>129.06</v>
      </c>
      <c r="J69" s="120">
        <v>0</v>
      </c>
      <c r="K69" s="120">
        <v>129.06</v>
      </c>
    </row>
    <row r="70" spans="1:11" x14ac:dyDescent="0.2">
      <c r="A70" s="119" t="s">
        <v>181</v>
      </c>
      <c r="B70" s="119" t="s">
        <v>180</v>
      </c>
      <c r="C70" s="120">
        <v>0</v>
      </c>
      <c r="D70" s="120">
        <v>0</v>
      </c>
      <c r="E70" s="120">
        <v>118.14</v>
      </c>
      <c r="F70" s="120">
        <v>0</v>
      </c>
      <c r="G70" s="120">
        <v>118.14</v>
      </c>
      <c r="H70" s="120">
        <v>0</v>
      </c>
      <c r="I70" s="120">
        <v>118.14</v>
      </c>
      <c r="J70" s="120">
        <v>0</v>
      </c>
      <c r="K70" s="120">
        <v>118.14</v>
      </c>
    </row>
    <row r="71" spans="1:11" x14ac:dyDescent="0.2">
      <c r="A71" s="119" t="s">
        <v>326</v>
      </c>
      <c r="B71" s="119" t="s">
        <v>325</v>
      </c>
      <c r="C71" s="120">
        <v>0</v>
      </c>
      <c r="D71" s="120">
        <v>0</v>
      </c>
      <c r="E71" s="120">
        <v>1019.3</v>
      </c>
      <c r="F71" s="120">
        <v>0</v>
      </c>
      <c r="G71" s="120">
        <v>1019.3</v>
      </c>
      <c r="H71" s="120">
        <v>0</v>
      </c>
      <c r="I71" s="120">
        <v>1019.3</v>
      </c>
      <c r="J71" s="120">
        <v>0</v>
      </c>
      <c r="K71" s="120">
        <v>1019.3</v>
      </c>
    </row>
    <row r="72" spans="1:11" x14ac:dyDescent="0.2">
      <c r="A72" s="119" t="s">
        <v>324</v>
      </c>
      <c r="B72" s="119" t="s">
        <v>323</v>
      </c>
      <c r="C72" s="120">
        <v>0</v>
      </c>
      <c r="D72" s="120">
        <v>0</v>
      </c>
      <c r="E72" s="120">
        <v>536.38</v>
      </c>
      <c r="F72" s="120">
        <v>0</v>
      </c>
      <c r="G72" s="120">
        <v>536.38</v>
      </c>
      <c r="H72" s="120">
        <v>0</v>
      </c>
      <c r="I72" s="120">
        <v>536.38</v>
      </c>
      <c r="J72" s="120">
        <v>0</v>
      </c>
      <c r="K72" s="120">
        <v>536.38</v>
      </c>
    </row>
    <row r="73" spans="1:11" x14ac:dyDescent="0.2">
      <c r="A73" s="119" t="s">
        <v>316</v>
      </c>
      <c r="B73" s="119" t="s">
        <v>826</v>
      </c>
      <c r="C73" s="120">
        <v>0</v>
      </c>
      <c r="D73" s="120">
        <v>0</v>
      </c>
      <c r="E73" s="120">
        <v>1020.92</v>
      </c>
      <c r="F73" s="120">
        <v>0</v>
      </c>
      <c r="G73" s="120">
        <v>1020.92</v>
      </c>
      <c r="H73" s="120">
        <v>0</v>
      </c>
      <c r="I73" s="120">
        <v>1020.92</v>
      </c>
      <c r="J73" s="120">
        <v>0</v>
      </c>
      <c r="K73" s="120">
        <v>1020.92</v>
      </c>
    </row>
    <row r="74" spans="1:11" x14ac:dyDescent="0.2">
      <c r="A74" s="119" t="s">
        <v>309</v>
      </c>
      <c r="B74" s="119" t="s">
        <v>827</v>
      </c>
      <c r="C74" s="120">
        <v>0</v>
      </c>
      <c r="D74" s="120">
        <v>0</v>
      </c>
      <c r="E74" s="120">
        <v>836.95</v>
      </c>
      <c r="F74" s="120">
        <v>0</v>
      </c>
      <c r="G74" s="120">
        <v>836.95</v>
      </c>
      <c r="H74" s="120">
        <v>0</v>
      </c>
      <c r="I74" s="120">
        <v>836.95</v>
      </c>
      <c r="J74" s="120">
        <v>0</v>
      </c>
      <c r="K74" s="120">
        <v>836.95</v>
      </c>
    </row>
    <row r="75" spans="1:11" x14ac:dyDescent="0.2">
      <c r="A75" s="119" t="s">
        <v>303</v>
      </c>
      <c r="B75" s="119" t="s">
        <v>302</v>
      </c>
      <c r="C75" s="120">
        <v>0</v>
      </c>
      <c r="D75" s="120">
        <v>0</v>
      </c>
      <c r="E75" s="120">
        <v>948.2</v>
      </c>
      <c r="F75" s="120">
        <v>0</v>
      </c>
      <c r="G75" s="120">
        <v>948.2</v>
      </c>
      <c r="H75" s="120">
        <v>0</v>
      </c>
      <c r="I75" s="120">
        <v>948.2</v>
      </c>
      <c r="J75" s="120">
        <v>0</v>
      </c>
      <c r="K75" s="120">
        <v>948.2</v>
      </c>
    </row>
    <row r="76" spans="1:11" x14ac:dyDescent="0.2">
      <c r="A76" s="119" t="s">
        <v>299</v>
      </c>
      <c r="B76" s="119" t="s">
        <v>298</v>
      </c>
      <c r="C76" s="120">
        <v>0</v>
      </c>
      <c r="D76" s="120">
        <v>0</v>
      </c>
      <c r="E76" s="120">
        <v>825.15</v>
      </c>
      <c r="F76" s="120">
        <v>0</v>
      </c>
      <c r="G76" s="120">
        <v>825.15</v>
      </c>
      <c r="H76" s="120">
        <v>0</v>
      </c>
      <c r="I76" s="120">
        <v>825.15</v>
      </c>
      <c r="J76" s="120">
        <v>0</v>
      </c>
      <c r="K76" s="120">
        <v>825.15</v>
      </c>
    </row>
    <row r="77" spans="1:11" x14ac:dyDescent="0.2">
      <c r="A77" s="119" t="s">
        <v>297</v>
      </c>
      <c r="B77" s="119" t="s">
        <v>296</v>
      </c>
      <c r="C77" s="120">
        <v>0</v>
      </c>
      <c r="D77" s="120">
        <v>0</v>
      </c>
      <c r="E77" s="120">
        <v>255.61</v>
      </c>
      <c r="F77" s="120">
        <v>0</v>
      </c>
      <c r="G77" s="120">
        <v>255.61</v>
      </c>
      <c r="H77" s="120">
        <v>0</v>
      </c>
      <c r="I77" s="120">
        <v>255.61</v>
      </c>
      <c r="J77" s="120">
        <v>0</v>
      </c>
      <c r="K77" s="120">
        <v>255.61</v>
      </c>
    </row>
    <row r="78" spans="1:11" x14ac:dyDescent="0.2">
      <c r="A78" s="119" t="s">
        <v>192</v>
      </c>
      <c r="B78" s="119" t="s">
        <v>191</v>
      </c>
      <c r="C78" s="120">
        <v>0</v>
      </c>
      <c r="D78" s="120">
        <v>0</v>
      </c>
      <c r="E78" s="120">
        <v>373.5</v>
      </c>
      <c r="F78" s="120">
        <v>0</v>
      </c>
      <c r="G78" s="120">
        <v>373.5</v>
      </c>
      <c r="H78" s="120">
        <v>0</v>
      </c>
      <c r="I78" s="120">
        <v>373.5</v>
      </c>
      <c r="J78" s="120">
        <v>0</v>
      </c>
      <c r="K78" s="120">
        <v>373.5</v>
      </c>
    </row>
    <row r="79" spans="1:11" x14ac:dyDescent="0.2">
      <c r="A79" s="119" t="s">
        <v>190</v>
      </c>
      <c r="B79" s="119" t="s">
        <v>189</v>
      </c>
      <c r="C79" s="120">
        <v>0</v>
      </c>
      <c r="D79" s="120">
        <v>0</v>
      </c>
      <c r="E79" s="120">
        <v>35.700000000000003</v>
      </c>
      <c r="F79" s="120">
        <v>0</v>
      </c>
      <c r="G79" s="120">
        <v>35.700000000000003</v>
      </c>
      <c r="H79" s="120">
        <v>0</v>
      </c>
      <c r="I79" s="120">
        <v>35.700000000000003</v>
      </c>
      <c r="J79" s="120">
        <v>0</v>
      </c>
      <c r="K79" s="120">
        <v>35.700000000000003</v>
      </c>
    </row>
    <row r="80" spans="1:11" x14ac:dyDescent="0.2">
      <c r="A80" s="119" t="s">
        <v>188</v>
      </c>
      <c r="B80" s="119" t="s">
        <v>187</v>
      </c>
      <c r="C80" s="120">
        <v>0</v>
      </c>
      <c r="D80" s="120">
        <v>0</v>
      </c>
      <c r="E80" s="120">
        <v>1341.99</v>
      </c>
      <c r="F80" s="120">
        <v>0</v>
      </c>
      <c r="G80" s="120">
        <v>1341.99</v>
      </c>
      <c r="H80" s="120">
        <v>0</v>
      </c>
      <c r="I80" s="120">
        <v>1341.99</v>
      </c>
      <c r="J80" s="120">
        <v>0</v>
      </c>
      <c r="K80" s="120">
        <v>1341.99</v>
      </c>
    </row>
    <row r="81" spans="1:11" x14ac:dyDescent="0.2">
      <c r="A81" s="119" t="s">
        <v>184</v>
      </c>
      <c r="B81" s="119" t="s">
        <v>828</v>
      </c>
      <c r="C81" s="120">
        <v>0</v>
      </c>
      <c r="D81" s="120">
        <v>0</v>
      </c>
      <c r="E81" s="120">
        <v>7</v>
      </c>
      <c r="F81" s="120">
        <v>0</v>
      </c>
      <c r="G81" s="120">
        <v>7</v>
      </c>
      <c r="H81" s="120">
        <v>0</v>
      </c>
      <c r="I81" s="120">
        <v>7</v>
      </c>
      <c r="J81" s="120">
        <v>0</v>
      </c>
      <c r="K81" s="120">
        <v>7</v>
      </c>
    </row>
    <row r="82" spans="1:11" x14ac:dyDescent="0.2">
      <c r="A82" s="119" t="s">
        <v>177</v>
      </c>
      <c r="B82" s="119" t="s">
        <v>176</v>
      </c>
      <c r="C82" s="120">
        <v>0</v>
      </c>
      <c r="D82" s="120">
        <v>0</v>
      </c>
      <c r="E82" s="120">
        <v>160.52000000000001</v>
      </c>
      <c r="F82" s="120">
        <v>0</v>
      </c>
      <c r="G82" s="120">
        <v>160.52000000000001</v>
      </c>
      <c r="H82" s="120">
        <v>0</v>
      </c>
      <c r="I82" s="120">
        <v>160.52000000000001</v>
      </c>
      <c r="J82" s="120">
        <v>0</v>
      </c>
      <c r="K82" s="120">
        <v>160.52000000000001</v>
      </c>
    </row>
    <row r="83" spans="1:11" x14ac:dyDescent="0.2">
      <c r="A83" s="119" t="s">
        <v>175</v>
      </c>
      <c r="B83" s="119" t="s">
        <v>174</v>
      </c>
      <c r="C83" s="120">
        <v>0</v>
      </c>
      <c r="D83" s="120">
        <v>0</v>
      </c>
      <c r="E83" s="120">
        <v>403.56</v>
      </c>
      <c r="F83" s="120">
        <v>0</v>
      </c>
      <c r="G83" s="120">
        <v>403.56</v>
      </c>
      <c r="H83" s="120">
        <v>0</v>
      </c>
      <c r="I83" s="120">
        <v>403.56</v>
      </c>
      <c r="J83" s="120">
        <v>0</v>
      </c>
      <c r="K83" s="120">
        <v>403.56</v>
      </c>
    </row>
    <row r="84" spans="1:11" x14ac:dyDescent="0.2">
      <c r="A84" s="119" t="s">
        <v>173</v>
      </c>
      <c r="B84" s="119" t="s">
        <v>172</v>
      </c>
      <c r="C84" s="120">
        <v>0</v>
      </c>
      <c r="D84" s="120">
        <v>0</v>
      </c>
      <c r="E84" s="120">
        <v>35.44</v>
      </c>
      <c r="F84" s="120">
        <v>0</v>
      </c>
      <c r="G84" s="120">
        <v>35.44</v>
      </c>
      <c r="H84" s="120">
        <v>0</v>
      </c>
      <c r="I84" s="120">
        <v>35.44</v>
      </c>
      <c r="J84" s="120">
        <v>0</v>
      </c>
      <c r="K84" s="120">
        <v>35.44</v>
      </c>
    </row>
    <row r="85" spans="1:11" x14ac:dyDescent="0.2">
      <c r="A85" s="119" t="s">
        <v>169</v>
      </c>
      <c r="B85" s="119" t="s">
        <v>168</v>
      </c>
      <c r="C85" s="120">
        <v>0</v>
      </c>
      <c r="D85" s="120">
        <v>0</v>
      </c>
      <c r="E85" s="120">
        <v>29.38</v>
      </c>
      <c r="F85" s="120">
        <v>0</v>
      </c>
      <c r="G85" s="120">
        <v>29.38</v>
      </c>
      <c r="H85" s="120">
        <v>0</v>
      </c>
      <c r="I85" s="120">
        <v>29.38</v>
      </c>
      <c r="J85" s="120">
        <v>0</v>
      </c>
      <c r="K85" s="120">
        <v>29.38</v>
      </c>
    </row>
    <row r="86" spans="1:11" x14ac:dyDescent="0.2">
      <c r="A86" s="119" t="s">
        <v>165</v>
      </c>
      <c r="B86" s="119" t="s">
        <v>164</v>
      </c>
      <c r="C86" s="120">
        <v>0</v>
      </c>
      <c r="D86" s="120">
        <v>0</v>
      </c>
      <c r="E86" s="120">
        <v>3.94</v>
      </c>
      <c r="F86" s="120">
        <v>0</v>
      </c>
      <c r="G86" s="120">
        <v>3.94</v>
      </c>
      <c r="H86" s="120">
        <v>0</v>
      </c>
      <c r="I86" s="120">
        <v>3.94</v>
      </c>
      <c r="J86" s="120">
        <v>0</v>
      </c>
      <c r="K86" s="120">
        <v>3.94</v>
      </c>
    </row>
    <row r="87" spans="1:11" x14ac:dyDescent="0.2">
      <c r="A87" s="119" t="s">
        <v>163</v>
      </c>
      <c r="B87" s="119" t="s">
        <v>162</v>
      </c>
      <c r="C87" s="120">
        <v>0</v>
      </c>
      <c r="D87" s="120">
        <v>0</v>
      </c>
      <c r="E87" s="120">
        <v>1.07</v>
      </c>
      <c r="F87" s="120">
        <v>0</v>
      </c>
      <c r="G87" s="120">
        <v>1.07</v>
      </c>
      <c r="H87" s="120">
        <v>0</v>
      </c>
      <c r="I87" s="120">
        <v>1.07</v>
      </c>
      <c r="J87" s="120">
        <v>0</v>
      </c>
      <c r="K87" s="120">
        <v>1.07</v>
      </c>
    </row>
    <row r="88" spans="1:11" x14ac:dyDescent="0.2">
      <c r="A88" s="119" t="s">
        <v>148</v>
      </c>
      <c r="B88" s="119" t="s">
        <v>147</v>
      </c>
      <c r="C88" s="120">
        <v>0</v>
      </c>
      <c r="D88" s="120">
        <v>0</v>
      </c>
      <c r="E88" s="120">
        <v>91.82</v>
      </c>
      <c r="F88" s="120">
        <v>0</v>
      </c>
      <c r="G88" s="120">
        <v>91.82</v>
      </c>
      <c r="H88" s="120">
        <v>0</v>
      </c>
      <c r="I88" s="120">
        <v>91.82</v>
      </c>
      <c r="J88" s="120">
        <v>0</v>
      </c>
      <c r="K88" s="120">
        <v>91.82</v>
      </c>
    </row>
    <row r="89" spans="1:11" x14ac:dyDescent="0.2">
      <c r="A89" s="119" t="s">
        <v>144</v>
      </c>
      <c r="B89" s="119" t="s">
        <v>143</v>
      </c>
      <c r="C89" s="120">
        <v>0</v>
      </c>
      <c r="D89" s="120">
        <v>0</v>
      </c>
      <c r="E89" s="120">
        <v>2.25</v>
      </c>
      <c r="F89" s="120">
        <v>0</v>
      </c>
      <c r="G89" s="120">
        <v>2.25</v>
      </c>
      <c r="H89" s="120">
        <v>0</v>
      </c>
      <c r="I89" s="120">
        <v>2.25</v>
      </c>
      <c r="J89" s="120">
        <v>0</v>
      </c>
      <c r="K89" s="120">
        <v>2.25</v>
      </c>
    </row>
    <row r="90" spans="1:11" x14ac:dyDescent="0.2">
      <c r="A90" s="119" t="s">
        <v>136</v>
      </c>
      <c r="B90" s="119" t="s">
        <v>830</v>
      </c>
      <c r="C90" s="120">
        <v>0</v>
      </c>
      <c r="D90" s="120">
        <v>0</v>
      </c>
      <c r="E90" s="120">
        <v>7037.32</v>
      </c>
      <c r="F90" s="120">
        <v>0</v>
      </c>
      <c r="G90" s="120">
        <v>7037.32</v>
      </c>
      <c r="H90" s="120">
        <v>0</v>
      </c>
      <c r="I90" s="120">
        <v>7037.32</v>
      </c>
      <c r="J90" s="120">
        <v>0</v>
      </c>
      <c r="K90" s="120">
        <v>7037.32</v>
      </c>
    </row>
    <row r="91" spans="1:11" ht="14.25" x14ac:dyDescent="0.2">
      <c r="A91" s="567" t="s">
        <v>846</v>
      </c>
      <c r="B91" s="567"/>
      <c r="C91" s="121">
        <v>0</v>
      </c>
      <c r="D91" s="121">
        <v>0</v>
      </c>
      <c r="E91" s="121">
        <v>258607.14</v>
      </c>
      <c r="F91" s="121">
        <v>0</v>
      </c>
      <c r="G91" s="121">
        <v>258607.14</v>
      </c>
      <c r="H91" s="121">
        <v>0</v>
      </c>
      <c r="I91" s="121">
        <v>258607.14</v>
      </c>
      <c r="J91" s="121">
        <v>0</v>
      </c>
      <c r="K91" s="121">
        <v>258607.14</v>
      </c>
    </row>
    <row r="92" spans="1:11" x14ac:dyDescent="0.2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</row>
  </sheetData>
  <sheetProtection selectLockedCells="1" selectUnlockedCells="1"/>
  <mergeCells count="15">
    <mergeCell ref="A1:K1"/>
    <mergeCell ref="A8:K8"/>
    <mergeCell ref="C9:D9"/>
    <mergeCell ref="E9:F9"/>
    <mergeCell ref="G9:H9"/>
    <mergeCell ref="I9:J9"/>
    <mergeCell ref="A91:B91"/>
    <mergeCell ref="A92:K92"/>
    <mergeCell ref="A14:B14"/>
    <mergeCell ref="A15:K15"/>
    <mergeCell ref="A16:K16"/>
    <mergeCell ref="C17:D17"/>
    <mergeCell ref="E17:F17"/>
    <mergeCell ref="G17:H17"/>
    <mergeCell ref="I17:J17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31.07.2019  -   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showWhiteSpace="0" topLeftCell="A19" zoomScaleNormal="100" workbookViewId="0">
      <selection activeCell="C28" sqref="C28"/>
    </sheetView>
  </sheetViews>
  <sheetFormatPr defaultColWidth="11.42578125" defaultRowHeight="12.75" x14ac:dyDescent="0.2"/>
  <cols>
    <col min="1" max="1" width="4.28515625" style="36" customWidth="1"/>
    <col min="2" max="2" width="5.28515625" style="36" customWidth="1"/>
    <col min="3" max="3" width="44.42578125" style="104" customWidth="1"/>
    <col min="4" max="4" width="14" style="104" customWidth="1"/>
    <col min="5" max="5" width="14.85546875" style="448" customWidth="1"/>
    <col min="6" max="6" width="14" style="104" customWidth="1"/>
    <col min="7" max="7" width="9.85546875" style="105" bestFit="1" customWidth="1"/>
    <col min="8" max="8" width="8.140625" style="455" customWidth="1"/>
    <col min="9" max="16384" width="11.42578125" style="104"/>
  </cols>
  <sheetData>
    <row r="1" spans="1:8" s="36" customFormat="1" ht="30" customHeight="1" x14ac:dyDescent="0.2">
      <c r="A1" s="550" t="s">
        <v>2</v>
      </c>
      <c r="B1" s="550"/>
      <c r="C1" s="550"/>
      <c r="D1" s="550"/>
      <c r="E1" s="550"/>
      <c r="F1" s="550"/>
      <c r="G1" s="550"/>
      <c r="H1" s="550"/>
    </row>
    <row r="2" spans="1:8" s="36" customFormat="1" ht="34.5" customHeight="1" x14ac:dyDescent="0.2">
      <c r="A2" s="556" t="s">
        <v>74</v>
      </c>
      <c r="B2" s="556"/>
      <c r="C2" s="556"/>
      <c r="D2" s="556"/>
      <c r="E2" s="556"/>
      <c r="F2" s="556"/>
      <c r="G2" s="556"/>
      <c r="H2" s="550"/>
    </row>
    <row r="3" spans="1:8" s="36" customFormat="1" ht="27.6" customHeight="1" x14ac:dyDescent="0.2">
      <c r="A3" s="554" t="s">
        <v>1263</v>
      </c>
      <c r="B3" s="554"/>
      <c r="C3" s="554"/>
      <c r="D3" s="456" t="s">
        <v>1257</v>
      </c>
      <c r="E3" s="456" t="s">
        <v>1258</v>
      </c>
      <c r="F3" s="456" t="s">
        <v>1259</v>
      </c>
      <c r="G3" s="520" t="s">
        <v>1262</v>
      </c>
      <c r="H3" s="539" t="s">
        <v>1262</v>
      </c>
    </row>
    <row r="4" spans="1:8" s="415" customFormat="1" ht="12" customHeight="1" x14ac:dyDescent="0.2">
      <c r="A4" s="555">
        <v>1</v>
      </c>
      <c r="B4" s="555"/>
      <c r="C4" s="555"/>
      <c r="D4" s="414">
        <v>2</v>
      </c>
      <c r="E4" s="414">
        <v>3</v>
      </c>
      <c r="F4" s="414">
        <v>4</v>
      </c>
      <c r="G4" s="450" t="s">
        <v>1260</v>
      </c>
      <c r="H4" s="543" t="s">
        <v>1261</v>
      </c>
    </row>
    <row r="5" spans="1:8" s="36" customFormat="1" ht="26.1" customHeight="1" x14ac:dyDescent="0.2">
      <c r="A5" s="409"/>
      <c r="B5" s="409"/>
      <c r="C5" s="409" t="s">
        <v>77</v>
      </c>
      <c r="D5" s="390"/>
      <c r="E5" s="390"/>
      <c r="F5" s="390"/>
      <c r="G5" s="391"/>
      <c r="H5" s="449"/>
    </row>
    <row r="6" spans="1:8" s="421" customFormat="1" ht="16.5" customHeight="1" x14ac:dyDescent="0.2">
      <c r="A6" s="408">
        <v>6</v>
      </c>
      <c r="B6" s="408"/>
      <c r="C6" s="419" t="s">
        <v>71</v>
      </c>
      <c r="D6" s="41">
        <v>908792389.88</v>
      </c>
      <c r="E6" s="41">
        <v>779000000</v>
      </c>
      <c r="F6" s="41">
        <v>808524449.59000003</v>
      </c>
      <c r="G6" s="420">
        <f>+F6/D6*100</f>
        <v>88.966903617751498</v>
      </c>
      <c r="H6" s="451">
        <f>+F6/E6*100</f>
        <v>103.79004487676508</v>
      </c>
    </row>
    <row r="7" spans="1:8" s="421" customFormat="1" ht="13.5" customHeight="1" x14ac:dyDescent="0.2">
      <c r="A7" s="408">
        <v>64</v>
      </c>
      <c r="C7" s="408" t="s">
        <v>25</v>
      </c>
      <c r="D7" s="41">
        <v>523467389.06999999</v>
      </c>
      <c r="E7" s="41">
        <v>530000000</v>
      </c>
      <c r="F7" s="41">
        <v>540799568.75</v>
      </c>
      <c r="G7" s="420">
        <f t="shared" ref="G7:G64" si="0">+F7/D7*100</f>
        <v>103.31103332163491</v>
      </c>
      <c r="H7" s="451">
        <f t="shared" ref="H7:H62" si="1">+F7/E7*100</f>
        <v>102.03765448113207</v>
      </c>
    </row>
    <row r="8" spans="1:8" s="421" customFormat="1" ht="13.35" customHeight="1" x14ac:dyDescent="0.2">
      <c r="A8" s="408">
        <v>641</v>
      </c>
      <c r="C8" s="408" t="s">
        <v>26</v>
      </c>
      <c r="D8" s="41">
        <v>523466350.82999998</v>
      </c>
      <c r="E8" s="41">
        <v>530000000</v>
      </c>
      <c r="F8" s="41">
        <v>540799568.75</v>
      </c>
      <c r="G8" s="420">
        <f t="shared" si="0"/>
        <v>103.3112382281147</v>
      </c>
      <c r="H8" s="451">
        <f t="shared" si="1"/>
        <v>102.03765448113207</v>
      </c>
    </row>
    <row r="9" spans="1:8" s="413" customFormat="1" ht="13.35" customHeight="1" x14ac:dyDescent="0.2">
      <c r="A9" s="34"/>
      <c r="B9" s="34">
        <v>6412</v>
      </c>
      <c r="C9" s="38" t="s">
        <v>28</v>
      </c>
      <c r="D9" s="35">
        <v>11652895.35</v>
      </c>
      <c r="E9" s="35">
        <v>10000000</v>
      </c>
      <c r="F9" s="35">
        <v>7193910.2800000003</v>
      </c>
      <c r="G9" s="452">
        <f t="shared" si="0"/>
        <v>61.734959972844862</v>
      </c>
      <c r="H9" s="453">
        <f t="shared" si="1"/>
        <v>71.939102800000001</v>
      </c>
    </row>
    <row r="10" spans="1:8" s="413" customFormat="1" ht="13.35" customHeight="1" x14ac:dyDescent="0.2">
      <c r="A10" s="34"/>
      <c r="B10" s="34">
        <v>6413</v>
      </c>
      <c r="C10" s="38" t="s">
        <v>27</v>
      </c>
      <c r="D10" s="35">
        <v>4025.95</v>
      </c>
      <c r="E10" s="35">
        <v>0</v>
      </c>
      <c r="F10" s="35">
        <v>5399.17</v>
      </c>
      <c r="G10" s="452">
        <f t="shared" si="0"/>
        <v>134.10921645822725</v>
      </c>
      <c r="H10" s="457"/>
    </row>
    <row r="11" spans="1:8" s="413" customFormat="1" ht="13.5" customHeight="1" x14ac:dyDescent="0.2">
      <c r="A11" s="34"/>
      <c r="B11" s="34">
        <v>6415</v>
      </c>
      <c r="C11" s="38" t="s">
        <v>29</v>
      </c>
      <c r="D11" s="35">
        <v>1303.9000000000001</v>
      </c>
      <c r="E11" s="35">
        <v>0</v>
      </c>
      <c r="F11" s="35">
        <v>25219.19</v>
      </c>
      <c r="G11" s="452">
        <f t="shared" si="0"/>
        <v>1934.1352864483472</v>
      </c>
      <c r="H11" s="457"/>
    </row>
    <row r="12" spans="1:8" s="416" customFormat="1" ht="25.5" x14ac:dyDescent="0.2">
      <c r="A12" s="34"/>
      <c r="B12" s="34">
        <v>6419</v>
      </c>
      <c r="C12" s="34" t="s">
        <v>67</v>
      </c>
      <c r="D12" s="35">
        <v>511808125.63</v>
      </c>
      <c r="E12" s="35">
        <v>520000000</v>
      </c>
      <c r="F12" s="35">
        <v>533575040.11000001</v>
      </c>
      <c r="G12" s="452">
        <f t="shared" si="0"/>
        <v>104.25294429493601</v>
      </c>
      <c r="H12" s="453">
        <f t="shared" si="1"/>
        <v>102.61058463653848</v>
      </c>
    </row>
    <row r="13" spans="1:8" s="421" customFormat="1" ht="15" customHeight="1" x14ac:dyDescent="0.2">
      <c r="A13" s="408">
        <v>642</v>
      </c>
      <c r="B13" s="408"/>
      <c r="C13" s="408" t="s">
        <v>32</v>
      </c>
      <c r="D13" s="41">
        <v>1038.24</v>
      </c>
      <c r="E13" s="41">
        <v>0</v>
      </c>
      <c r="F13" s="41">
        <v>0</v>
      </c>
      <c r="G13" s="420"/>
      <c r="H13" s="457"/>
    </row>
    <row r="14" spans="1:8" s="413" customFormat="1" ht="15" customHeight="1" x14ac:dyDescent="0.2">
      <c r="A14" s="34"/>
      <c r="B14" s="34">
        <v>6422</v>
      </c>
      <c r="C14" s="34" t="s">
        <v>33</v>
      </c>
      <c r="D14" s="35">
        <v>1038.24</v>
      </c>
      <c r="E14" s="35">
        <v>0</v>
      </c>
      <c r="F14" s="35">
        <v>0</v>
      </c>
      <c r="G14" s="452"/>
      <c r="H14" s="457"/>
    </row>
    <row r="15" spans="1:8" s="421" customFormat="1" ht="25.5" x14ac:dyDescent="0.2">
      <c r="A15" s="408">
        <v>65</v>
      </c>
      <c r="B15" s="408"/>
      <c r="C15" s="408" t="s">
        <v>87</v>
      </c>
      <c r="D15" s="41">
        <v>385325000.81</v>
      </c>
      <c r="E15" s="41">
        <v>249000000</v>
      </c>
      <c r="F15" s="41">
        <v>267724880.84</v>
      </c>
      <c r="G15" s="420">
        <f t="shared" si="0"/>
        <v>69.480277759608057</v>
      </c>
      <c r="H15" s="451">
        <f t="shared" si="1"/>
        <v>107.52003246586345</v>
      </c>
    </row>
    <row r="16" spans="1:8" s="421" customFormat="1" x14ac:dyDescent="0.2">
      <c r="A16" s="408">
        <v>652</v>
      </c>
      <c r="B16" s="408"/>
      <c r="C16" s="408" t="s">
        <v>34</v>
      </c>
      <c r="D16" s="41">
        <v>385325000.81</v>
      </c>
      <c r="E16" s="41">
        <v>249000000</v>
      </c>
      <c r="F16" s="41">
        <v>267724880.84</v>
      </c>
      <c r="G16" s="420">
        <f t="shared" si="0"/>
        <v>69.480277759608057</v>
      </c>
      <c r="H16" s="451">
        <f t="shared" si="1"/>
        <v>107.52003246586345</v>
      </c>
    </row>
    <row r="17" spans="1:8" s="413" customFormat="1" ht="19.5" customHeight="1" x14ac:dyDescent="0.2">
      <c r="A17" s="34"/>
      <c r="B17" s="34">
        <v>6526</v>
      </c>
      <c r="C17" s="38" t="s">
        <v>35</v>
      </c>
      <c r="D17" s="35">
        <v>385325000.81</v>
      </c>
      <c r="E17" s="35">
        <v>249000000</v>
      </c>
      <c r="F17" s="35">
        <v>267724880.84</v>
      </c>
      <c r="G17" s="452">
        <f t="shared" si="0"/>
        <v>69.480277759608057</v>
      </c>
      <c r="H17" s="453">
        <f t="shared" si="1"/>
        <v>107.52003246586345</v>
      </c>
    </row>
    <row r="18" spans="1:8" s="413" customFormat="1" ht="24.75" customHeight="1" x14ac:dyDescent="0.2">
      <c r="A18" s="34"/>
      <c r="B18" s="34"/>
      <c r="C18" s="38" t="s">
        <v>80</v>
      </c>
      <c r="D18" s="35">
        <v>383442587.98000002</v>
      </c>
      <c r="E18" s="35">
        <v>249000000</v>
      </c>
      <c r="F18" s="35">
        <v>267724880.84</v>
      </c>
      <c r="G18" s="452">
        <f t="shared" si="0"/>
        <v>69.821373324854648</v>
      </c>
      <c r="H18" s="453">
        <f t="shared" si="1"/>
        <v>107.52003246586345</v>
      </c>
    </row>
    <row r="19" spans="1:8" s="413" customFormat="1" ht="14.25" customHeight="1" x14ac:dyDescent="0.2">
      <c r="A19" s="34"/>
      <c r="B19" s="34"/>
      <c r="C19" s="38" t="s">
        <v>103</v>
      </c>
      <c r="D19" s="35">
        <v>1882412.83</v>
      </c>
      <c r="E19" s="35">
        <v>0</v>
      </c>
      <c r="F19" s="35">
        <v>0</v>
      </c>
      <c r="G19" s="452"/>
      <c r="H19" s="457"/>
    </row>
    <row r="20" spans="1:8" s="413" customFormat="1" ht="14.25" customHeight="1" x14ac:dyDescent="0.2">
      <c r="A20" s="34"/>
      <c r="B20" s="34"/>
      <c r="C20" s="38"/>
      <c r="D20" s="35"/>
      <c r="E20" s="35"/>
      <c r="F20" s="35"/>
      <c r="G20" s="452"/>
      <c r="H20" s="457"/>
    </row>
    <row r="21" spans="1:8" s="421" customFormat="1" ht="16.5" customHeight="1" x14ac:dyDescent="0.2">
      <c r="A21" s="408"/>
      <c r="B21" s="408"/>
      <c r="C21" s="425" t="s">
        <v>100</v>
      </c>
      <c r="D21" s="41"/>
      <c r="E21" s="41"/>
      <c r="F21" s="41"/>
      <c r="G21" s="457"/>
      <c r="H21" s="457"/>
    </row>
    <row r="22" spans="1:8" s="421" customFormat="1" ht="13.5" customHeight="1" x14ac:dyDescent="0.2">
      <c r="A22" s="408">
        <v>6</v>
      </c>
      <c r="B22" s="408"/>
      <c r="C22" s="419" t="s">
        <v>71</v>
      </c>
      <c r="D22" s="41">
        <v>188396454.46999997</v>
      </c>
      <c r="E22" s="41">
        <v>191028867</v>
      </c>
      <c r="F22" s="41">
        <v>191885736.26400003</v>
      </c>
      <c r="G22" s="420">
        <f t="shared" si="0"/>
        <v>101.8520952550918</v>
      </c>
      <c r="H22" s="451">
        <f t="shared" si="1"/>
        <v>100.44855485846547</v>
      </c>
    </row>
    <row r="23" spans="1:8" s="421" customFormat="1" ht="13.35" customHeight="1" x14ac:dyDescent="0.2">
      <c r="A23" s="408">
        <v>64</v>
      </c>
      <c r="B23" s="408"/>
      <c r="C23" s="408" t="s">
        <v>25</v>
      </c>
      <c r="D23" s="41">
        <v>185024275.01999998</v>
      </c>
      <c r="E23" s="41">
        <v>191028867</v>
      </c>
      <c r="F23" s="41">
        <v>191434552.55400002</v>
      </c>
      <c r="G23" s="420">
        <f t="shared" si="0"/>
        <v>103.46456027637841</v>
      </c>
      <c r="H23" s="451">
        <f t="shared" si="1"/>
        <v>100.21236871702747</v>
      </c>
    </row>
    <row r="24" spans="1:8" s="421" customFormat="1" ht="24" customHeight="1" x14ac:dyDescent="0.2">
      <c r="A24" s="408">
        <v>641</v>
      </c>
      <c r="B24" s="408"/>
      <c r="C24" s="408" t="s">
        <v>26</v>
      </c>
      <c r="D24" s="41">
        <v>185024275.01999998</v>
      </c>
      <c r="E24" s="41">
        <v>191028867</v>
      </c>
      <c r="F24" s="41">
        <v>191434552.55400002</v>
      </c>
      <c r="G24" s="420">
        <f t="shared" si="0"/>
        <v>103.46456027637841</v>
      </c>
      <c r="H24" s="451">
        <f t="shared" si="1"/>
        <v>100.21236871702747</v>
      </c>
    </row>
    <row r="25" spans="1:8" s="413" customFormat="1" ht="24" customHeight="1" x14ac:dyDescent="0.2">
      <c r="A25" s="34"/>
      <c r="B25" s="34">
        <v>6412</v>
      </c>
      <c r="C25" s="34" t="s">
        <v>28</v>
      </c>
      <c r="D25" s="35"/>
      <c r="E25" s="35">
        <v>0</v>
      </c>
      <c r="F25" s="35">
        <v>378128.82</v>
      </c>
      <c r="G25" s="457"/>
      <c r="H25" s="457"/>
    </row>
    <row r="26" spans="1:8" s="413" customFormat="1" ht="24" customHeight="1" x14ac:dyDescent="0.2">
      <c r="A26" s="34"/>
      <c r="B26" s="34">
        <v>6413</v>
      </c>
      <c r="C26" s="34" t="s">
        <v>27</v>
      </c>
      <c r="D26" s="35">
        <v>3623.35</v>
      </c>
      <c r="E26" s="35">
        <v>0</v>
      </c>
      <c r="F26" s="35">
        <v>4859.2530000000006</v>
      </c>
      <c r="G26" s="452">
        <f t="shared" si="0"/>
        <v>134.10940152069219</v>
      </c>
      <c r="H26" s="457"/>
    </row>
    <row r="27" spans="1:8" s="413" customFormat="1" ht="14.25" customHeight="1" x14ac:dyDescent="0.2">
      <c r="A27" s="34"/>
      <c r="B27" s="34">
        <v>6415</v>
      </c>
      <c r="C27" s="38" t="s">
        <v>29</v>
      </c>
      <c r="D27" s="35">
        <v>21.91</v>
      </c>
      <c r="E27" s="35">
        <v>0</v>
      </c>
      <c r="F27" s="35">
        <v>22697.271000000001</v>
      </c>
      <c r="G27" s="452">
        <f t="shared" si="0"/>
        <v>103593.20401643086</v>
      </c>
      <c r="H27" s="457"/>
    </row>
    <row r="28" spans="1:8" s="413" customFormat="1" ht="18.75" customHeight="1" x14ac:dyDescent="0.2">
      <c r="A28" s="34"/>
      <c r="B28" s="34">
        <v>6419</v>
      </c>
      <c r="C28" s="34" t="s">
        <v>116</v>
      </c>
      <c r="D28" s="35">
        <v>185020629.75999999</v>
      </c>
      <c r="E28" s="35">
        <v>191028867</v>
      </c>
      <c r="F28" s="35">
        <v>191028867.21000001</v>
      </c>
      <c r="G28" s="452">
        <f t="shared" si="0"/>
        <v>103.24733380152993</v>
      </c>
      <c r="H28" s="453">
        <f t="shared" si="1"/>
        <v>100.00000010993104</v>
      </c>
    </row>
    <row r="29" spans="1:8" s="421" customFormat="1" ht="28.5" customHeight="1" x14ac:dyDescent="0.2">
      <c r="A29" s="408">
        <v>65</v>
      </c>
      <c r="B29" s="408"/>
      <c r="C29" s="408" t="s">
        <v>87</v>
      </c>
      <c r="D29" s="41">
        <v>3372179.45</v>
      </c>
      <c r="E29" s="41">
        <v>0</v>
      </c>
      <c r="F29" s="41">
        <v>451183.71</v>
      </c>
      <c r="G29" s="420">
        <f t="shared" si="0"/>
        <v>13.379587791509731</v>
      </c>
      <c r="H29" s="457"/>
    </row>
    <row r="30" spans="1:8" s="421" customFormat="1" ht="13.35" customHeight="1" x14ac:dyDescent="0.2">
      <c r="A30" s="408">
        <v>652</v>
      </c>
      <c r="B30" s="408"/>
      <c r="C30" s="417" t="s">
        <v>34</v>
      </c>
      <c r="D30" s="41">
        <v>3372179.45</v>
      </c>
      <c r="E30" s="41">
        <v>0</v>
      </c>
      <c r="F30" s="41">
        <v>451183.71</v>
      </c>
      <c r="G30" s="420">
        <f t="shared" si="0"/>
        <v>13.379587791509731</v>
      </c>
      <c r="H30" s="457"/>
    </row>
    <row r="31" spans="1:8" s="413" customFormat="1" ht="38.25" x14ac:dyDescent="0.2">
      <c r="A31" s="34"/>
      <c r="B31" s="34">
        <v>6526</v>
      </c>
      <c r="C31" s="38" t="s">
        <v>111</v>
      </c>
      <c r="D31" s="35">
        <v>3359223</v>
      </c>
      <c r="E31" s="35">
        <v>0</v>
      </c>
      <c r="F31" s="35">
        <v>451183.71</v>
      </c>
      <c r="G31" s="452">
        <f t="shared" si="0"/>
        <v>13.431192570424768</v>
      </c>
      <c r="H31" s="457"/>
    </row>
    <row r="32" spans="1:8" s="413" customFormat="1" x14ac:dyDescent="0.2">
      <c r="A32" s="34"/>
      <c r="B32" s="34"/>
      <c r="C32" s="38" t="s">
        <v>103</v>
      </c>
      <c r="D32" s="35">
        <v>12956.449999999999</v>
      </c>
      <c r="E32" s="35">
        <v>0</v>
      </c>
      <c r="F32" s="35">
        <v>0</v>
      </c>
      <c r="G32" s="452"/>
      <c r="H32" s="457"/>
    </row>
    <row r="33" spans="1:8" s="413" customFormat="1" ht="13.35" customHeight="1" x14ac:dyDescent="0.2">
      <c r="A33" s="34"/>
      <c r="B33" s="37"/>
      <c r="C33" s="34"/>
      <c r="D33" s="35"/>
      <c r="E33" s="35"/>
      <c r="F33" s="35"/>
      <c r="G33" s="420"/>
      <c r="H33" s="449"/>
    </row>
    <row r="34" spans="1:8" s="36" customFormat="1" ht="31.5" hidden="1" x14ac:dyDescent="0.2">
      <c r="A34" s="409"/>
      <c r="B34" s="426"/>
      <c r="C34" s="409" t="s">
        <v>95</v>
      </c>
      <c r="D34" s="390"/>
      <c r="E34" s="390"/>
      <c r="F34" s="390"/>
      <c r="G34" s="420" t="e">
        <f t="shared" si="0"/>
        <v>#DIV/0!</v>
      </c>
      <c r="H34" s="449" t="e">
        <f t="shared" si="1"/>
        <v>#DIV/0!</v>
      </c>
    </row>
    <row r="35" spans="1:8" s="36" customFormat="1" ht="13.5" hidden="1" customHeight="1" x14ac:dyDescent="0.2">
      <c r="A35" s="410">
        <v>6</v>
      </c>
      <c r="B35" s="37"/>
      <c r="C35" s="427" t="s">
        <v>24</v>
      </c>
      <c r="D35" s="41">
        <v>0</v>
      </c>
      <c r="E35" s="41">
        <v>0</v>
      </c>
      <c r="F35" s="41">
        <v>0</v>
      </c>
      <c r="G35" s="420" t="e">
        <f t="shared" si="0"/>
        <v>#DIV/0!</v>
      </c>
      <c r="H35" s="449" t="e">
        <f t="shared" si="1"/>
        <v>#DIV/0!</v>
      </c>
    </row>
    <row r="36" spans="1:8" s="421" customFormat="1" ht="13.5" hidden="1" customHeight="1" x14ac:dyDescent="0.2">
      <c r="A36" s="37"/>
      <c r="B36" s="37"/>
      <c r="C36" s="410" t="s">
        <v>25</v>
      </c>
      <c r="D36" s="41">
        <v>0</v>
      </c>
      <c r="E36" s="41">
        <v>0</v>
      </c>
      <c r="F36" s="41">
        <v>0</v>
      </c>
      <c r="G36" s="420" t="e">
        <f t="shared" si="0"/>
        <v>#DIV/0!</v>
      </c>
      <c r="H36" s="449" t="e">
        <f t="shared" si="1"/>
        <v>#DIV/0!</v>
      </c>
    </row>
    <row r="37" spans="1:8" s="413" customFormat="1" ht="13.35" hidden="1" customHeight="1" x14ac:dyDescent="0.2">
      <c r="A37" s="408"/>
      <c r="B37" s="408"/>
      <c r="C37" s="408" t="s">
        <v>26</v>
      </c>
      <c r="D37" s="41">
        <v>0</v>
      </c>
      <c r="E37" s="41">
        <v>0</v>
      </c>
      <c r="F37" s="41">
        <v>0</v>
      </c>
      <c r="G37" s="420" t="e">
        <f t="shared" si="0"/>
        <v>#DIV/0!</v>
      </c>
      <c r="H37" s="449" t="e">
        <f t="shared" si="1"/>
        <v>#DIV/0!</v>
      </c>
    </row>
    <row r="38" spans="1:8" s="413" customFormat="1" ht="13.35" hidden="1" customHeight="1" x14ac:dyDescent="0.2">
      <c r="A38" s="34"/>
      <c r="B38" s="34">
        <v>6413</v>
      </c>
      <c r="C38" s="38" t="s">
        <v>27</v>
      </c>
      <c r="D38" s="35">
        <v>0</v>
      </c>
      <c r="E38" s="35">
        <v>0</v>
      </c>
      <c r="F38" s="35">
        <v>0</v>
      </c>
      <c r="G38" s="420" t="e">
        <f t="shared" si="0"/>
        <v>#DIV/0!</v>
      </c>
      <c r="H38" s="449" t="e">
        <f t="shared" si="1"/>
        <v>#DIV/0!</v>
      </c>
    </row>
    <row r="39" spans="1:8" s="413" customFormat="1" ht="13.35" hidden="1" customHeight="1" x14ac:dyDescent="0.2">
      <c r="A39" s="34"/>
      <c r="B39" s="34">
        <v>6414</v>
      </c>
      <c r="C39" s="38" t="s">
        <v>79</v>
      </c>
      <c r="D39" s="35">
        <v>0</v>
      </c>
      <c r="E39" s="35">
        <v>0</v>
      </c>
      <c r="F39" s="35">
        <v>0</v>
      </c>
      <c r="G39" s="420" t="e">
        <f t="shared" si="0"/>
        <v>#DIV/0!</v>
      </c>
      <c r="H39" s="449" t="e">
        <f t="shared" si="1"/>
        <v>#DIV/0!</v>
      </c>
    </row>
    <row r="40" spans="1:8" s="413" customFormat="1" ht="13.35" hidden="1" customHeight="1" x14ac:dyDescent="0.2">
      <c r="A40" s="34"/>
      <c r="B40" s="34">
        <v>6415</v>
      </c>
      <c r="C40" s="38" t="s">
        <v>29</v>
      </c>
      <c r="D40" s="35">
        <v>0</v>
      </c>
      <c r="E40" s="35">
        <v>0</v>
      </c>
      <c r="F40" s="35">
        <v>0</v>
      </c>
      <c r="G40" s="420" t="e">
        <f t="shared" si="0"/>
        <v>#DIV/0!</v>
      </c>
      <c r="H40" s="449" t="e">
        <f t="shared" si="1"/>
        <v>#DIV/0!</v>
      </c>
    </row>
    <row r="41" spans="1:8" s="413" customFormat="1" ht="13.5" hidden="1" customHeight="1" x14ac:dyDescent="0.2">
      <c r="A41" s="34"/>
      <c r="B41" s="34">
        <v>6416</v>
      </c>
      <c r="C41" s="38" t="s">
        <v>30</v>
      </c>
      <c r="D41" s="35">
        <v>0</v>
      </c>
      <c r="E41" s="35">
        <v>0</v>
      </c>
      <c r="F41" s="35">
        <v>0</v>
      </c>
      <c r="G41" s="420" t="e">
        <f t="shared" si="0"/>
        <v>#DIV/0!</v>
      </c>
      <c r="H41" s="449" t="e">
        <f t="shared" si="1"/>
        <v>#DIV/0!</v>
      </c>
    </row>
    <row r="42" spans="1:8" s="36" customFormat="1" ht="12.75" hidden="1" customHeight="1" x14ac:dyDescent="0.2">
      <c r="A42" s="34"/>
      <c r="B42" s="34">
        <v>6419</v>
      </c>
      <c r="C42" s="38" t="s">
        <v>107</v>
      </c>
      <c r="D42" s="35">
        <v>0</v>
      </c>
      <c r="E42" s="35">
        <v>0</v>
      </c>
      <c r="F42" s="35">
        <v>0</v>
      </c>
      <c r="G42" s="420" t="e">
        <f t="shared" si="0"/>
        <v>#DIV/0!</v>
      </c>
      <c r="H42" s="449" t="e">
        <f t="shared" si="1"/>
        <v>#DIV/0!</v>
      </c>
    </row>
    <row r="43" spans="1:8" s="36" customFormat="1" ht="24" hidden="1" customHeight="1" x14ac:dyDescent="0.2">
      <c r="A43" s="408"/>
      <c r="B43" s="408"/>
      <c r="C43" s="408" t="s">
        <v>32</v>
      </c>
      <c r="D43" s="41"/>
      <c r="E43" s="41">
        <v>0</v>
      </c>
      <c r="F43" s="41">
        <v>0</v>
      </c>
      <c r="G43" s="420" t="e">
        <f t="shared" si="0"/>
        <v>#DIV/0!</v>
      </c>
      <c r="H43" s="449" t="e">
        <f t="shared" si="1"/>
        <v>#DIV/0!</v>
      </c>
    </row>
    <row r="44" spans="1:8" s="421" customFormat="1" ht="15.75" hidden="1" customHeight="1" x14ac:dyDescent="0.2">
      <c r="A44" s="37"/>
      <c r="B44" s="37">
        <v>6422</v>
      </c>
      <c r="C44" s="38" t="s">
        <v>33</v>
      </c>
      <c r="D44" s="35">
        <v>0</v>
      </c>
      <c r="E44" s="35">
        <v>0</v>
      </c>
      <c r="F44" s="35">
        <v>0</v>
      </c>
      <c r="G44" s="420" t="e">
        <f t="shared" si="0"/>
        <v>#DIV/0!</v>
      </c>
      <c r="H44" s="449" t="e">
        <f t="shared" si="1"/>
        <v>#DIV/0!</v>
      </c>
    </row>
    <row r="45" spans="1:8" s="421" customFormat="1" ht="12.75" hidden="1" customHeight="1" x14ac:dyDescent="0.2">
      <c r="A45" s="34"/>
      <c r="B45" s="37">
        <v>6429</v>
      </c>
      <c r="C45" s="34" t="s">
        <v>114</v>
      </c>
      <c r="D45" s="35">
        <v>0</v>
      </c>
      <c r="E45" s="35"/>
      <c r="F45" s="35"/>
      <c r="G45" s="420" t="e">
        <f t="shared" si="0"/>
        <v>#DIV/0!</v>
      </c>
      <c r="H45" s="449" t="e">
        <f t="shared" si="1"/>
        <v>#DIV/0!</v>
      </c>
    </row>
    <row r="46" spans="1:8" s="36" customFormat="1" ht="26.25" hidden="1" customHeight="1" x14ac:dyDescent="0.2">
      <c r="A46" s="37"/>
      <c r="B46" s="37"/>
      <c r="C46" s="410" t="s">
        <v>87</v>
      </c>
      <c r="D46" s="41">
        <v>0</v>
      </c>
      <c r="E46" s="41">
        <v>0</v>
      </c>
      <c r="F46" s="41">
        <v>0</v>
      </c>
      <c r="G46" s="420" t="e">
        <f t="shared" si="0"/>
        <v>#DIV/0!</v>
      </c>
      <c r="H46" s="449" t="e">
        <f t="shared" si="1"/>
        <v>#DIV/0!</v>
      </c>
    </row>
    <row r="47" spans="1:8" s="36" customFormat="1" ht="21.75" hidden="1" customHeight="1" x14ac:dyDescent="0.2">
      <c r="A47" s="408"/>
      <c r="B47" s="408"/>
      <c r="C47" s="417" t="s">
        <v>34</v>
      </c>
      <c r="D47" s="41"/>
      <c r="E47" s="41">
        <v>0</v>
      </c>
      <c r="F47" s="41">
        <v>0</v>
      </c>
      <c r="G47" s="420" t="e">
        <f t="shared" si="0"/>
        <v>#DIV/0!</v>
      </c>
      <c r="H47" s="449" t="e">
        <f t="shared" si="1"/>
        <v>#DIV/0!</v>
      </c>
    </row>
    <row r="48" spans="1:8" s="36" customFormat="1" ht="42" hidden="1" customHeight="1" x14ac:dyDescent="0.2">
      <c r="A48" s="37"/>
      <c r="B48" s="37">
        <v>6526</v>
      </c>
      <c r="C48" s="38" t="s">
        <v>111</v>
      </c>
      <c r="D48" s="35"/>
      <c r="E48" s="35">
        <v>0</v>
      </c>
      <c r="F48" s="35">
        <v>0</v>
      </c>
      <c r="G48" s="420" t="e">
        <f t="shared" si="0"/>
        <v>#DIV/0!</v>
      </c>
      <c r="H48" s="449" t="e">
        <f t="shared" si="1"/>
        <v>#DIV/0!</v>
      </c>
    </row>
    <row r="49" spans="1:8" s="36" customFormat="1" ht="12.75" hidden="1" customHeight="1" x14ac:dyDescent="0.2">
      <c r="A49" s="37"/>
      <c r="B49" s="37"/>
      <c r="C49" s="38" t="s">
        <v>103</v>
      </c>
      <c r="D49" s="35">
        <v>529449.02999999991</v>
      </c>
      <c r="E49" s="35">
        <v>0</v>
      </c>
      <c r="F49" s="35">
        <v>0</v>
      </c>
      <c r="G49" s="420">
        <f t="shared" si="0"/>
        <v>0</v>
      </c>
      <c r="H49" s="449" t="e">
        <f t="shared" si="1"/>
        <v>#DIV/0!</v>
      </c>
    </row>
    <row r="50" spans="1:8" s="36" customFormat="1" ht="13.5" hidden="1" customHeight="1" x14ac:dyDescent="0.2">
      <c r="A50" s="408">
        <v>7</v>
      </c>
      <c r="B50" s="408"/>
      <c r="C50" s="427" t="s">
        <v>72</v>
      </c>
      <c r="D50" s="41">
        <v>648.20000000000005</v>
      </c>
      <c r="E50" s="41">
        <v>0</v>
      </c>
      <c r="F50" s="41">
        <v>0</v>
      </c>
      <c r="G50" s="420">
        <f t="shared" si="0"/>
        <v>0</v>
      </c>
      <c r="H50" s="449" t="e">
        <f t="shared" si="1"/>
        <v>#DIV/0!</v>
      </c>
    </row>
    <row r="51" spans="1:8" s="36" customFormat="1" ht="13.5" hidden="1" customHeight="1" x14ac:dyDescent="0.2">
      <c r="A51" s="37"/>
      <c r="B51" s="408"/>
      <c r="C51" s="417" t="s">
        <v>36</v>
      </c>
      <c r="D51" s="41">
        <v>404.98</v>
      </c>
      <c r="E51" s="41">
        <v>0</v>
      </c>
      <c r="F51" s="41">
        <v>0</v>
      </c>
      <c r="G51" s="420">
        <f t="shared" si="0"/>
        <v>0</v>
      </c>
      <c r="H51" s="449" t="e">
        <f t="shared" si="1"/>
        <v>#DIV/0!</v>
      </c>
    </row>
    <row r="52" spans="1:8" s="36" customFormat="1" ht="13.5" hidden="1" customHeight="1" x14ac:dyDescent="0.2">
      <c r="A52" s="37"/>
      <c r="B52" s="408"/>
      <c r="C52" s="417" t="s">
        <v>38</v>
      </c>
      <c r="D52" s="41">
        <v>402.55</v>
      </c>
      <c r="E52" s="41">
        <v>0</v>
      </c>
      <c r="F52" s="41">
        <v>0</v>
      </c>
      <c r="G52" s="420">
        <f t="shared" si="0"/>
        <v>0</v>
      </c>
      <c r="H52" s="449" t="e">
        <f t="shared" si="1"/>
        <v>#DIV/0!</v>
      </c>
    </row>
    <row r="53" spans="1:8" s="36" customFormat="1" ht="14.25" hidden="1" customHeight="1" x14ac:dyDescent="0.2">
      <c r="A53" s="37"/>
      <c r="B53" s="37">
        <v>7111</v>
      </c>
      <c r="C53" s="38" t="s">
        <v>37</v>
      </c>
      <c r="D53" s="35">
        <v>2.4300000000000002</v>
      </c>
      <c r="E53" s="35">
        <v>0</v>
      </c>
      <c r="F53" s="35">
        <v>0</v>
      </c>
      <c r="G53" s="420">
        <f t="shared" si="0"/>
        <v>0</v>
      </c>
      <c r="H53" s="449" t="e">
        <f t="shared" si="1"/>
        <v>#DIV/0!</v>
      </c>
    </row>
    <row r="54" spans="1:8" s="36" customFormat="1" ht="12" hidden="1" customHeight="1" x14ac:dyDescent="0.2">
      <c r="A54" s="37"/>
      <c r="B54" s="408"/>
      <c r="C54" s="417" t="s">
        <v>41</v>
      </c>
      <c r="D54" s="41">
        <v>243.22000000000003</v>
      </c>
      <c r="E54" s="41">
        <v>0</v>
      </c>
      <c r="F54" s="41">
        <v>0</v>
      </c>
      <c r="G54" s="420">
        <f t="shared" si="0"/>
        <v>0</v>
      </c>
      <c r="H54" s="449" t="e">
        <f t="shared" si="1"/>
        <v>#DIV/0!</v>
      </c>
    </row>
    <row r="55" spans="1:8" s="421" customFormat="1" ht="12.75" hidden="1" customHeight="1" x14ac:dyDescent="0.2">
      <c r="A55" s="37"/>
      <c r="B55" s="408"/>
      <c r="C55" s="417" t="s">
        <v>39</v>
      </c>
      <c r="D55" s="41">
        <v>243.22000000000003</v>
      </c>
      <c r="E55" s="41">
        <v>0</v>
      </c>
      <c r="F55" s="41">
        <v>0</v>
      </c>
      <c r="G55" s="420">
        <f t="shared" si="0"/>
        <v>0</v>
      </c>
      <c r="H55" s="449" t="e">
        <f t="shared" si="1"/>
        <v>#DIV/0!</v>
      </c>
    </row>
    <row r="56" spans="1:8" s="36" customFormat="1" ht="18" hidden="1" customHeight="1" x14ac:dyDescent="0.2">
      <c r="A56" s="37"/>
      <c r="B56" s="37">
        <v>7212</v>
      </c>
      <c r="C56" s="38" t="s">
        <v>40</v>
      </c>
      <c r="D56" s="35">
        <v>528800.82999999996</v>
      </c>
      <c r="E56" s="35">
        <v>0</v>
      </c>
      <c r="F56" s="35">
        <v>0</v>
      </c>
      <c r="G56" s="420">
        <f t="shared" si="0"/>
        <v>0</v>
      </c>
      <c r="H56" s="449" t="e">
        <f t="shared" si="1"/>
        <v>#DIV/0!</v>
      </c>
    </row>
    <row r="57" spans="1:8" s="430" customFormat="1" ht="25.5" hidden="1" x14ac:dyDescent="0.2">
      <c r="A57" s="39"/>
      <c r="B57" s="428"/>
      <c r="C57" s="429" t="s">
        <v>108</v>
      </c>
      <c r="D57" s="430">
        <v>528800.82999999996</v>
      </c>
      <c r="G57" s="420">
        <f t="shared" si="0"/>
        <v>0</v>
      </c>
      <c r="H57" s="449" t="e">
        <f t="shared" si="1"/>
        <v>#DIV/0!</v>
      </c>
    </row>
    <row r="58" spans="1:8" s="421" customFormat="1" ht="14.25" hidden="1" customHeight="1" x14ac:dyDescent="0.2">
      <c r="A58" s="411"/>
      <c r="B58" s="371"/>
      <c r="C58" s="371" t="s">
        <v>106</v>
      </c>
      <c r="D58" s="35">
        <v>528800.82999999996</v>
      </c>
      <c r="E58" s="35">
        <v>0</v>
      </c>
      <c r="F58" s="35">
        <v>0</v>
      </c>
      <c r="G58" s="420">
        <f t="shared" si="0"/>
        <v>0</v>
      </c>
      <c r="H58" s="449" t="e">
        <f t="shared" si="1"/>
        <v>#DIV/0!</v>
      </c>
    </row>
    <row r="59" spans="1:8" s="421" customFormat="1" ht="14.25" hidden="1" customHeight="1" x14ac:dyDescent="0.2">
      <c r="A59" s="411"/>
      <c r="B59" s="431"/>
      <c r="C59" s="432" t="s">
        <v>42</v>
      </c>
      <c r="D59" s="41"/>
      <c r="E59" s="41">
        <v>0</v>
      </c>
      <c r="F59" s="41">
        <v>0</v>
      </c>
      <c r="G59" s="420" t="e">
        <f t="shared" si="0"/>
        <v>#DIV/0!</v>
      </c>
      <c r="H59" s="449" t="e">
        <f t="shared" si="1"/>
        <v>#DIV/0!</v>
      </c>
    </row>
    <row r="60" spans="1:8" s="421" customFormat="1" ht="14.25" hidden="1" customHeight="1" x14ac:dyDescent="0.2">
      <c r="A60" s="411"/>
      <c r="B60" s="433">
        <v>7221</v>
      </c>
      <c r="C60" s="434" t="s">
        <v>15</v>
      </c>
      <c r="D60" s="35"/>
      <c r="E60" s="35">
        <v>0</v>
      </c>
      <c r="F60" s="35">
        <v>0</v>
      </c>
      <c r="G60" s="420" t="e">
        <f t="shared" si="0"/>
        <v>#DIV/0!</v>
      </c>
      <c r="H60" s="449" t="e">
        <f t="shared" si="1"/>
        <v>#DIV/0!</v>
      </c>
    </row>
    <row r="61" spans="1:8" s="421" customFormat="1" ht="13.5" customHeight="1" x14ac:dyDescent="0.2">
      <c r="A61" s="412"/>
      <c r="B61" s="435"/>
      <c r="C61" s="425" t="s">
        <v>92</v>
      </c>
      <c r="D61" s="436"/>
      <c r="E61" s="436"/>
      <c r="F61" s="436"/>
      <c r="G61" s="420"/>
      <c r="H61" s="451"/>
    </row>
    <row r="62" spans="1:8" s="421" customFormat="1" x14ac:dyDescent="0.2">
      <c r="A62" s="39">
        <v>6</v>
      </c>
      <c r="B62" s="437"/>
      <c r="C62" s="419" t="s">
        <v>24</v>
      </c>
      <c r="D62" s="41">
        <v>529449.02999999991</v>
      </c>
      <c r="E62" s="41">
        <v>480000</v>
      </c>
      <c r="F62" s="41">
        <v>436915.60599999997</v>
      </c>
      <c r="G62" s="420">
        <f t="shared" si="0"/>
        <v>82.522694583083862</v>
      </c>
      <c r="H62" s="451">
        <f t="shared" si="1"/>
        <v>91.024084583333334</v>
      </c>
    </row>
    <row r="63" spans="1:8" s="421" customFormat="1" x14ac:dyDescent="0.2">
      <c r="A63" s="39">
        <v>64</v>
      </c>
      <c r="B63" s="408"/>
      <c r="C63" s="408" t="s">
        <v>25</v>
      </c>
      <c r="D63" s="41">
        <v>648.20000000000005</v>
      </c>
      <c r="E63" s="41">
        <v>0</v>
      </c>
      <c r="F63" s="41">
        <v>3061.8359999999998</v>
      </c>
      <c r="G63" s="420">
        <f t="shared" si="0"/>
        <v>472.35976550447384</v>
      </c>
      <c r="H63" s="457"/>
    </row>
    <row r="64" spans="1:8" s="421" customFormat="1" x14ac:dyDescent="0.2">
      <c r="A64" s="39">
        <v>641</v>
      </c>
      <c r="B64" s="408"/>
      <c r="C64" s="408" t="s">
        <v>26</v>
      </c>
      <c r="D64" s="41">
        <v>404.98</v>
      </c>
      <c r="E64" s="41">
        <v>0</v>
      </c>
      <c r="F64" s="41">
        <v>3061.8359999999998</v>
      </c>
      <c r="G64" s="420">
        <f t="shared" si="0"/>
        <v>756.04622450491377</v>
      </c>
      <c r="H64" s="457"/>
    </row>
    <row r="65" spans="1:8" s="413" customFormat="1" x14ac:dyDescent="0.2">
      <c r="A65" s="416"/>
      <c r="B65" s="34">
        <v>6413</v>
      </c>
      <c r="C65" s="38" t="s">
        <v>27</v>
      </c>
      <c r="D65" s="35">
        <v>402.55</v>
      </c>
      <c r="E65" s="35">
        <v>0</v>
      </c>
      <c r="F65" s="35">
        <v>539.91700000000003</v>
      </c>
      <c r="G65" s="452">
        <f t="shared" ref="G65:G74" si="2">+F65/D65*100</f>
        <v>134.1242081728978</v>
      </c>
      <c r="H65" s="457"/>
    </row>
    <row r="66" spans="1:8" s="413" customFormat="1" x14ac:dyDescent="0.2">
      <c r="A66" s="416"/>
      <c r="B66" s="34">
        <v>6415</v>
      </c>
      <c r="C66" s="38" t="s">
        <v>29</v>
      </c>
      <c r="D66" s="35">
        <v>2.4300000000000002</v>
      </c>
      <c r="E66" s="35">
        <v>0</v>
      </c>
      <c r="F66" s="35">
        <v>2521.9189999999999</v>
      </c>
      <c r="G66" s="452">
        <f t="shared" si="2"/>
        <v>103782.67489711932</v>
      </c>
      <c r="H66" s="457"/>
    </row>
    <row r="67" spans="1:8" s="421" customFormat="1" x14ac:dyDescent="0.2">
      <c r="A67" s="39">
        <v>642</v>
      </c>
      <c r="B67" s="408"/>
      <c r="C67" s="408" t="s">
        <v>32</v>
      </c>
      <c r="D67" s="41">
        <v>243.22000000000003</v>
      </c>
      <c r="E67" s="41">
        <v>0</v>
      </c>
      <c r="F67" s="41">
        <v>0</v>
      </c>
      <c r="G67" s="420"/>
      <c r="H67" s="457"/>
    </row>
    <row r="68" spans="1:8" s="413" customFormat="1" x14ac:dyDescent="0.2">
      <c r="A68" s="416"/>
      <c r="B68" s="34">
        <v>6429</v>
      </c>
      <c r="C68" s="34" t="s">
        <v>114</v>
      </c>
      <c r="D68" s="35">
        <v>243.22000000000003</v>
      </c>
      <c r="E68" s="35">
        <v>0</v>
      </c>
      <c r="F68" s="35">
        <v>0</v>
      </c>
      <c r="G68" s="452"/>
      <c r="H68" s="457"/>
    </row>
    <row r="69" spans="1:8" s="421" customFormat="1" ht="29.25" customHeight="1" x14ac:dyDescent="0.2">
      <c r="A69" s="408">
        <v>65</v>
      </c>
      <c r="B69" s="408"/>
      <c r="C69" s="408" t="s">
        <v>87</v>
      </c>
      <c r="D69" s="41"/>
      <c r="E69" s="41">
        <v>0</v>
      </c>
      <c r="F69" s="41">
        <v>689.3</v>
      </c>
      <c r="G69" s="457"/>
      <c r="H69" s="457"/>
    </row>
    <row r="70" spans="1:8" s="421" customFormat="1" ht="15" customHeight="1" x14ac:dyDescent="0.2">
      <c r="A70" s="408">
        <v>652</v>
      </c>
      <c r="B70" s="408"/>
      <c r="C70" s="417" t="s">
        <v>34</v>
      </c>
      <c r="D70" s="41"/>
      <c r="E70" s="41">
        <v>0</v>
      </c>
      <c r="F70" s="41">
        <v>689.3</v>
      </c>
      <c r="G70" s="457"/>
      <c r="H70" s="457"/>
    </row>
    <row r="71" spans="1:8" s="413" customFormat="1" ht="40.5" customHeight="1" x14ac:dyDescent="0.2">
      <c r="A71" s="34"/>
      <c r="B71" s="34">
        <v>6526</v>
      </c>
      <c r="C71" s="38" t="s">
        <v>111</v>
      </c>
      <c r="D71" s="35"/>
      <c r="E71" s="35">
        <v>0</v>
      </c>
      <c r="F71" s="35">
        <v>689.3</v>
      </c>
      <c r="G71" s="457"/>
      <c r="H71" s="457"/>
    </row>
    <row r="72" spans="1:8" s="421" customFormat="1" ht="25.5" x14ac:dyDescent="0.2">
      <c r="A72" s="408">
        <v>66</v>
      </c>
      <c r="B72" s="408"/>
      <c r="C72" s="438" t="s">
        <v>88</v>
      </c>
      <c r="D72" s="41">
        <v>528800.82999999996</v>
      </c>
      <c r="E72" s="41">
        <v>480000</v>
      </c>
      <c r="F72" s="41">
        <v>433164.47</v>
      </c>
      <c r="G72" s="420">
        <f t="shared" si="2"/>
        <v>81.914483757523598</v>
      </c>
      <c r="H72" s="451">
        <f t="shared" ref="H72:H74" si="3">+F72/E72*100</f>
        <v>90.242597916666654</v>
      </c>
    </row>
    <row r="73" spans="1:8" s="421" customFormat="1" x14ac:dyDescent="0.2">
      <c r="A73" s="408">
        <v>661</v>
      </c>
      <c r="B73" s="408"/>
      <c r="C73" s="438" t="s">
        <v>89</v>
      </c>
      <c r="D73" s="41">
        <v>528800.82999999996</v>
      </c>
      <c r="E73" s="41">
        <v>480000</v>
      </c>
      <c r="F73" s="41">
        <v>433164.47</v>
      </c>
      <c r="G73" s="420">
        <f t="shared" si="2"/>
        <v>81.914483757523598</v>
      </c>
      <c r="H73" s="451">
        <f t="shared" si="3"/>
        <v>90.242597916666654</v>
      </c>
    </row>
    <row r="74" spans="1:8" s="413" customFormat="1" ht="17.25" customHeight="1" x14ac:dyDescent="0.2">
      <c r="A74" s="34"/>
      <c r="B74" s="34">
        <v>6615</v>
      </c>
      <c r="C74" s="439" t="s">
        <v>90</v>
      </c>
      <c r="D74" s="35">
        <v>528800.82999999996</v>
      </c>
      <c r="E74" s="35">
        <v>480000</v>
      </c>
      <c r="F74" s="35">
        <v>433164.47</v>
      </c>
      <c r="G74" s="452">
        <f t="shared" si="2"/>
        <v>81.914483757523598</v>
      </c>
      <c r="H74" s="453">
        <f t="shared" si="3"/>
        <v>90.242597916666654</v>
      </c>
    </row>
    <row r="75" spans="1:8" s="36" customFormat="1" x14ac:dyDescent="0.2">
      <c r="C75" s="371"/>
      <c r="D75" s="371"/>
      <c r="E75" s="35"/>
      <c r="F75" s="35"/>
      <c r="G75" s="420"/>
      <c r="H75" s="449"/>
    </row>
    <row r="76" spans="1:8" s="36" customFormat="1" x14ac:dyDescent="0.2">
      <c r="C76" s="372"/>
      <c r="D76" s="372"/>
      <c r="E76" s="390"/>
      <c r="G76" s="391"/>
      <c r="H76" s="449"/>
    </row>
    <row r="77" spans="1:8" s="36" customFormat="1" x14ac:dyDescent="0.2">
      <c r="C77" s="372"/>
      <c r="D77" s="372"/>
      <c r="E77" s="390"/>
      <c r="G77" s="391"/>
      <c r="H77" s="449"/>
    </row>
    <row r="78" spans="1:8" s="36" customFormat="1" x14ac:dyDescent="0.2">
      <c r="C78" s="373"/>
      <c r="D78" s="373"/>
      <c r="E78" s="390"/>
      <c r="G78" s="391"/>
      <c r="H78" s="449"/>
    </row>
    <row r="79" spans="1:8" s="36" customFormat="1" x14ac:dyDescent="0.2">
      <c r="C79" s="372"/>
      <c r="D79" s="372"/>
      <c r="E79" s="390"/>
      <c r="G79" s="391"/>
      <c r="H79" s="449"/>
    </row>
    <row r="80" spans="1:8" s="36" customFormat="1" ht="13.5" customHeight="1" x14ac:dyDescent="0.2">
      <c r="C80" s="373"/>
      <c r="D80" s="373"/>
      <c r="E80" s="390"/>
      <c r="G80" s="391"/>
      <c r="H80" s="449"/>
    </row>
    <row r="81" spans="3:8" s="36" customFormat="1" x14ac:dyDescent="0.2">
      <c r="C81" s="372"/>
      <c r="D81" s="372"/>
      <c r="E81" s="390"/>
      <c r="G81" s="391"/>
      <c r="H81" s="449"/>
    </row>
    <row r="82" spans="3:8" s="36" customFormat="1" x14ac:dyDescent="0.2">
      <c r="C82" s="372"/>
      <c r="D82" s="372"/>
      <c r="E82" s="390"/>
      <c r="G82" s="391"/>
      <c r="H82" s="449"/>
    </row>
    <row r="83" spans="3:8" s="36" customFormat="1" x14ac:dyDescent="0.2">
      <c r="C83" s="372"/>
      <c r="D83" s="372"/>
      <c r="E83" s="390"/>
      <c r="G83" s="391"/>
      <c r="H83" s="449"/>
    </row>
    <row r="84" spans="3:8" s="36" customFormat="1" x14ac:dyDescent="0.2">
      <c r="C84" s="372"/>
      <c r="D84" s="372"/>
      <c r="E84" s="390"/>
      <c r="G84" s="391"/>
      <c r="H84" s="449"/>
    </row>
    <row r="85" spans="3:8" s="36" customFormat="1" x14ac:dyDescent="0.2">
      <c r="C85" s="374"/>
      <c r="D85" s="374"/>
      <c r="E85" s="390"/>
      <c r="G85" s="391"/>
      <c r="H85" s="449"/>
    </row>
    <row r="86" spans="3:8" s="36" customFormat="1" x14ac:dyDescent="0.2">
      <c r="C86" s="440"/>
      <c r="D86" s="440"/>
      <c r="E86" s="390"/>
      <c r="G86" s="391"/>
      <c r="H86" s="449"/>
    </row>
    <row r="87" spans="3:8" s="36" customFormat="1" x14ac:dyDescent="0.2">
      <c r="C87" s="372"/>
      <c r="D87" s="372"/>
      <c r="E87" s="390"/>
      <c r="G87" s="391"/>
      <c r="H87" s="449"/>
    </row>
    <row r="88" spans="3:8" s="36" customFormat="1" x14ac:dyDescent="0.2">
      <c r="C88" s="441"/>
      <c r="D88" s="441"/>
      <c r="E88" s="390"/>
      <c r="G88" s="391"/>
      <c r="H88" s="449"/>
    </row>
    <row r="89" spans="3:8" s="36" customFormat="1" x14ac:dyDescent="0.2">
      <c r="C89" s="441"/>
      <c r="D89" s="441"/>
      <c r="E89" s="390"/>
      <c r="G89" s="391"/>
      <c r="H89" s="449"/>
    </row>
    <row r="90" spans="3:8" s="36" customFormat="1" x14ac:dyDescent="0.2">
      <c r="C90" s="372"/>
      <c r="D90" s="372"/>
      <c r="E90" s="390"/>
      <c r="G90" s="391"/>
      <c r="H90" s="449"/>
    </row>
    <row r="91" spans="3:8" s="36" customFormat="1" x14ac:dyDescent="0.2">
      <c r="C91" s="373"/>
      <c r="D91" s="373"/>
      <c r="E91" s="390"/>
      <c r="G91" s="391"/>
      <c r="H91" s="449"/>
    </row>
    <row r="92" spans="3:8" s="36" customFormat="1" x14ac:dyDescent="0.2">
      <c r="C92" s="372"/>
      <c r="D92" s="372"/>
      <c r="E92" s="390"/>
      <c r="G92" s="391"/>
      <c r="H92" s="449"/>
    </row>
    <row r="93" spans="3:8" s="36" customFormat="1" x14ac:dyDescent="0.2">
      <c r="C93" s="372"/>
      <c r="D93" s="372"/>
      <c r="E93" s="390"/>
      <c r="G93" s="391"/>
      <c r="H93" s="449"/>
    </row>
    <row r="94" spans="3:8" s="36" customFormat="1" x14ac:dyDescent="0.2">
      <c r="C94" s="373"/>
      <c r="D94" s="373"/>
      <c r="E94" s="390"/>
      <c r="G94" s="391"/>
      <c r="H94" s="449"/>
    </row>
    <row r="95" spans="3:8" s="36" customFormat="1" x14ac:dyDescent="0.2">
      <c r="C95" s="372"/>
      <c r="D95" s="372"/>
      <c r="E95" s="390"/>
      <c r="G95" s="391"/>
      <c r="H95" s="449"/>
    </row>
    <row r="96" spans="3:8" s="36" customFormat="1" x14ac:dyDescent="0.2">
      <c r="C96" s="441"/>
      <c r="D96" s="441"/>
      <c r="E96" s="390"/>
      <c r="G96" s="391"/>
      <c r="H96" s="449"/>
    </row>
    <row r="97" spans="2:8" s="36" customFormat="1" x14ac:dyDescent="0.2">
      <c r="C97" s="440"/>
      <c r="D97" s="440"/>
      <c r="E97" s="390"/>
      <c r="G97" s="391"/>
      <c r="H97" s="449"/>
    </row>
    <row r="98" spans="2:8" s="36" customFormat="1" x14ac:dyDescent="0.2">
      <c r="C98" s="441"/>
      <c r="D98" s="441"/>
      <c r="E98" s="390"/>
      <c r="G98" s="391"/>
      <c r="H98" s="449"/>
    </row>
    <row r="99" spans="2:8" s="36" customFormat="1" x14ac:dyDescent="0.2">
      <c r="C99" s="373"/>
      <c r="D99" s="373"/>
      <c r="E99" s="390"/>
      <c r="G99" s="391"/>
      <c r="H99" s="449"/>
    </row>
    <row r="100" spans="2:8" s="36" customFormat="1" x14ac:dyDescent="0.2">
      <c r="C100" s="372"/>
      <c r="D100" s="372"/>
      <c r="E100" s="390"/>
      <c r="G100" s="391"/>
      <c r="H100" s="449"/>
    </row>
    <row r="101" spans="2:8" s="36" customFormat="1" x14ac:dyDescent="0.2">
      <c r="C101" s="374"/>
      <c r="D101" s="374"/>
      <c r="E101" s="390"/>
      <c r="G101" s="391"/>
      <c r="H101" s="449"/>
    </row>
    <row r="102" spans="2:8" s="36" customFormat="1" x14ac:dyDescent="0.2">
      <c r="C102" s="373"/>
      <c r="D102" s="373"/>
      <c r="E102" s="390"/>
      <c r="G102" s="391"/>
      <c r="H102" s="449"/>
    </row>
    <row r="103" spans="2:8" s="36" customFormat="1" x14ac:dyDescent="0.2">
      <c r="C103" s="441"/>
      <c r="D103" s="441"/>
      <c r="E103" s="390"/>
      <c r="G103" s="391"/>
      <c r="H103" s="449"/>
    </row>
    <row r="104" spans="2:8" s="36" customFormat="1" ht="11.25" customHeight="1" x14ac:dyDescent="0.2">
      <c r="C104" s="442"/>
      <c r="D104" s="442"/>
      <c r="E104" s="390"/>
      <c r="G104" s="391"/>
      <c r="H104" s="449"/>
    </row>
    <row r="105" spans="2:8" s="36" customFormat="1" ht="24" customHeight="1" x14ac:dyDescent="0.2">
      <c r="C105" s="375"/>
      <c r="D105" s="375"/>
      <c r="E105" s="390"/>
      <c r="G105" s="391"/>
      <c r="H105" s="449"/>
    </row>
    <row r="106" spans="2:8" s="36" customFormat="1" ht="15" customHeight="1" x14ac:dyDescent="0.2">
      <c r="C106" s="372"/>
      <c r="D106" s="372"/>
      <c r="E106" s="390"/>
      <c r="G106" s="391"/>
      <c r="H106" s="449"/>
    </row>
    <row r="107" spans="2:8" s="36" customFormat="1" ht="11.25" customHeight="1" x14ac:dyDescent="0.2">
      <c r="C107" s="390"/>
      <c r="D107" s="390"/>
      <c r="E107" s="390"/>
      <c r="G107" s="391"/>
      <c r="H107" s="449"/>
    </row>
    <row r="108" spans="2:8" s="36" customFormat="1" x14ac:dyDescent="0.2">
      <c r="C108" s="441"/>
      <c r="D108" s="441"/>
      <c r="E108" s="390"/>
      <c r="G108" s="391"/>
      <c r="H108" s="449"/>
    </row>
    <row r="109" spans="2:8" s="36" customFormat="1" ht="13.5" customHeight="1" x14ac:dyDescent="0.2">
      <c r="B109" s="443"/>
      <c r="C109" s="444"/>
      <c r="D109" s="444"/>
      <c r="E109" s="390"/>
      <c r="G109" s="391"/>
      <c r="H109" s="449"/>
    </row>
    <row r="110" spans="2:8" s="36" customFormat="1" ht="12.75" customHeight="1" x14ac:dyDescent="0.2">
      <c r="C110" s="444"/>
      <c r="D110" s="444"/>
      <c r="E110" s="390"/>
      <c r="G110" s="391"/>
      <c r="H110" s="449"/>
    </row>
    <row r="111" spans="2:8" s="36" customFormat="1" ht="12.75" customHeight="1" x14ac:dyDescent="0.2">
      <c r="C111" s="440"/>
      <c r="D111" s="440"/>
      <c r="E111" s="390"/>
      <c r="G111" s="391"/>
      <c r="H111" s="449"/>
    </row>
    <row r="112" spans="2:8" s="36" customFormat="1" x14ac:dyDescent="0.2">
      <c r="C112" s="441"/>
      <c r="D112" s="441"/>
      <c r="E112" s="390"/>
      <c r="G112" s="391"/>
      <c r="H112" s="449"/>
    </row>
    <row r="113" spans="2:8" s="36" customFormat="1" x14ac:dyDescent="0.2">
      <c r="B113" s="443"/>
      <c r="C113" s="445"/>
      <c r="D113" s="445"/>
      <c r="E113" s="390"/>
      <c r="G113" s="391"/>
      <c r="H113" s="449"/>
    </row>
    <row r="114" spans="2:8" s="36" customFormat="1" x14ac:dyDescent="0.2">
      <c r="C114" s="374"/>
      <c r="D114" s="374"/>
      <c r="E114" s="390"/>
      <c r="G114" s="391"/>
      <c r="H114" s="449"/>
    </row>
    <row r="115" spans="2:8" s="36" customFormat="1" x14ac:dyDescent="0.2">
      <c r="C115" s="375"/>
      <c r="D115" s="375"/>
      <c r="E115" s="390"/>
      <c r="G115" s="391"/>
      <c r="H115" s="449"/>
    </row>
    <row r="116" spans="2:8" s="36" customFormat="1" x14ac:dyDescent="0.2">
      <c r="C116" s="372"/>
      <c r="D116" s="372"/>
      <c r="E116" s="390"/>
      <c r="G116" s="391"/>
      <c r="H116" s="449"/>
    </row>
    <row r="117" spans="2:8" s="36" customFormat="1" ht="19.5" customHeight="1" x14ac:dyDescent="0.2">
      <c r="E117" s="390"/>
      <c r="G117" s="391"/>
      <c r="H117" s="449"/>
    </row>
    <row r="118" spans="2:8" s="36" customFormat="1" ht="15" customHeight="1" x14ac:dyDescent="0.2">
      <c r="E118" s="390"/>
      <c r="G118" s="391"/>
      <c r="H118" s="449"/>
    </row>
    <row r="119" spans="2:8" s="36" customFormat="1" x14ac:dyDescent="0.2">
      <c r="E119" s="390"/>
      <c r="G119" s="391"/>
      <c r="H119" s="449"/>
    </row>
    <row r="120" spans="2:8" s="36" customFormat="1" x14ac:dyDescent="0.2">
      <c r="E120" s="390"/>
      <c r="G120" s="391"/>
      <c r="H120" s="449"/>
    </row>
    <row r="121" spans="2:8" s="36" customFormat="1" x14ac:dyDescent="0.2">
      <c r="E121" s="390"/>
      <c r="G121" s="391"/>
      <c r="H121" s="449"/>
    </row>
    <row r="122" spans="2:8" s="36" customFormat="1" x14ac:dyDescent="0.2">
      <c r="E122" s="390"/>
      <c r="G122" s="391"/>
      <c r="H122" s="449"/>
    </row>
    <row r="123" spans="2:8" s="36" customFormat="1" x14ac:dyDescent="0.2">
      <c r="E123" s="390"/>
      <c r="G123" s="391"/>
      <c r="H123" s="449"/>
    </row>
    <row r="124" spans="2:8" s="36" customFormat="1" x14ac:dyDescent="0.2">
      <c r="E124" s="390"/>
      <c r="G124" s="391"/>
      <c r="H124" s="449"/>
    </row>
    <row r="125" spans="2:8" s="36" customFormat="1" ht="22.5" customHeight="1" x14ac:dyDescent="0.2">
      <c r="E125" s="390"/>
      <c r="G125" s="391"/>
      <c r="H125" s="449"/>
    </row>
    <row r="126" spans="2:8" s="36" customFormat="1" x14ac:dyDescent="0.2">
      <c r="E126" s="390"/>
      <c r="G126" s="391"/>
      <c r="H126" s="449"/>
    </row>
    <row r="127" spans="2:8" s="36" customFormat="1" x14ac:dyDescent="0.2">
      <c r="E127" s="390"/>
      <c r="G127" s="391"/>
      <c r="H127" s="449"/>
    </row>
    <row r="128" spans="2:8" s="36" customFormat="1" x14ac:dyDescent="0.2">
      <c r="E128" s="390"/>
      <c r="G128" s="391"/>
      <c r="H128" s="449"/>
    </row>
    <row r="129" spans="1:8" s="36" customFormat="1" x14ac:dyDescent="0.2">
      <c r="E129" s="390"/>
      <c r="G129" s="391"/>
      <c r="H129" s="449"/>
    </row>
    <row r="130" spans="1:8" s="36" customFormat="1" ht="13.5" customHeight="1" x14ac:dyDescent="0.2">
      <c r="E130" s="390"/>
      <c r="G130" s="391"/>
      <c r="H130" s="449"/>
    </row>
    <row r="131" spans="1:8" s="36" customFormat="1" ht="13.5" customHeight="1" x14ac:dyDescent="0.2">
      <c r="E131" s="390"/>
      <c r="G131" s="391"/>
      <c r="H131" s="449"/>
    </row>
    <row r="132" spans="1:8" s="36" customFormat="1" ht="13.5" customHeight="1" x14ac:dyDescent="0.2">
      <c r="E132" s="390"/>
      <c r="G132" s="391"/>
      <c r="H132" s="449"/>
    </row>
    <row r="133" spans="1:8" s="36" customFormat="1" x14ac:dyDescent="0.2">
      <c r="E133" s="390"/>
      <c r="G133" s="391"/>
      <c r="H133" s="449"/>
    </row>
    <row r="134" spans="1:8" s="36" customFormat="1" x14ac:dyDescent="0.2">
      <c r="E134" s="390"/>
      <c r="G134" s="391"/>
      <c r="H134" s="449"/>
    </row>
    <row r="135" spans="1:8" s="36" customFormat="1" x14ac:dyDescent="0.2">
      <c r="E135" s="390"/>
      <c r="G135" s="391"/>
      <c r="H135" s="449"/>
    </row>
    <row r="136" spans="1:8" s="36" customFormat="1" x14ac:dyDescent="0.2">
      <c r="E136" s="390"/>
      <c r="G136" s="391"/>
      <c r="H136" s="449"/>
    </row>
    <row r="137" spans="1:8" s="36" customFormat="1" x14ac:dyDescent="0.2">
      <c r="E137" s="390"/>
      <c r="G137" s="391"/>
      <c r="H137" s="449"/>
    </row>
    <row r="138" spans="1:8" s="36" customFormat="1" x14ac:dyDescent="0.2">
      <c r="E138" s="390"/>
      <c r="G138" s="391"/>
      <c r="H138" s="449"/>
    </row>
    <row r="139" spans="1:8" s="36" customFormat="1" x14ac:dyDescent="0.2">
      <c r="E139" s="390"/>
      <c r="G139" s="391"/>
      <c r="H139" s="449"/>
    </row>
    <row r="140" spans="1:8" s="36" customFormat="1" x14ac:dyDescent="0.2">
      <c r="E140" s="390"/>
      <c r="G140" s="391"/>
      <c r="H140" s="449"/>
    </row>
    <row r="141" spans="1:8" s="36" customFormat="1" x14ac:dyDescent="0.2">
      <c r="E141" s="390"/>
      <c r="G141" s="391"/>
      <c r="H141" s="449"/>
    </row>
    <row r="142" spans="1:8" s="36" customFormat="1" x14ac:dyDescent="0.2">
      <c r="E142" s="390"/>
      <c r="G142" s="391"/>
      <c r="H142" s="449"/>
    </row>
    <row r="143" spans="1:8" s="36" customFormat="1" x14ac:dyDescent="0.2">
      <c r="E143" s="390"/>
      <c r="G143" s="391"/>
      <c r="H143" s="449"/>
    </row>
    <row r="144" spans="1:8" s="396" customFormat="1" ht="18" customHeight="1" x14ac:dyDescent="0.2">
      <c r="A144" s="36"/>
      <c r="B144" s="36"/>
      <c r="C144" s="36"/>
      <c r="D144" s="36"/>
      <c r="E144" s="390"/>
      <c r="F144" s="36"/>
      <c r="G144" s="391"/>
      <c r="H144" s="449"/>
    </row>
    <row r="145" spans="1:8" s="413" customFormat="1" ht="28.5" customHeight="1" x14ac:dyDescent="0.2">
      <c r="A145" s="36"/>
      <c r="B145" s="36"/>
      <c r="C145" s="36"/>
      <c r="D145" s="36"/>
      <c r="E145" s="390"/>
      <c r="F145" s="36"/>
      <c r="G145" s="391"/>
      <c r="H145" s="449"/>
    </row>
    <row r="146" spans="1:8" s="36" customFormat="1" x14ac:dyDescent="0.2">
      <c r="E146" s="390"/>
      <c r="G146" s="391"/>
      <c r="H146" s="449"/>
    </row>
    <row r="147" spans="1:8" s="36" customFormat="1" x14ac:dyDescent="0.2">
      <c r="E147" s="390"/>
      <c r="G147" s="391"/>
      <c r="H147" s="449"/>
    </row>
    <row r="148" spans="1:8" s="36" customFormat="1" ht="18.75" x14ac:dyDescent="0.2">
      <c r="A148" s="396"/>
      <c r="B148" s="396"/>
      <c r="C148" s="396"/>
      <c r="D148" s="396"/>
      <c r="E148" s="446"/>
      <c r="F148" s="396"/>
      <c r="G148" s="454"/>
      <c r="H148" s="449"/>
    </row>
    <row r="149" spans="1:8" s="36" customFormat="1" ht="17.25" customHeight="1" x14ac:dyDescent="0.2">
      <c r="A149" s="413"/>
      <c r="B149" s="413"/>
      <c r="C149" s="413"/>
      <c r="D149" s="413"/>
      <c r="E149" s="35"/>
      <c r="F149" s="413"/>
      <c r="G149" s="452"/>
      <c r="H149" s="449"/>
    </row>
    <row r="150" spans="1:8" s="36" customFormat="1" ht="13.5" customHeight="1" x14ac:dyDescent="0.2">
      <c r="E150" s="390"/>
      <c r="G150" s="391"/>
      <c r="H150" s="449"/>
    </row>
    <row r="151" spans="1:8" s="36" customFormat="1" x14ac:dyDescent="0.2">
      <c r="E151" s="390"/>
      <c r="G151" s="391"/>
      <c r="H151" s="449"/>
    </row>
    <row r="152" spans="1:8" s="36" customFormat="1" x14ac:dyDescent="0.2">
      <c r="E152" s="390"/>
      <c r="G152" s="391"/>
      <c r="H152" s="449"/>
    </row>
    <row r="153" spans="1:8" s="36" customFormat="1" x14ac:dyDescent="0.2">
      <c r="E153" s="390"/>
      <c r="G153" s="391"/>
      <c r="H153" s="449"/>
    </row>
    <row r="154" spans="1:8" s="36" customFormat="1" x14ac:dyDescent="0.2">
      <c r="E154" s="390"/>
      <c r="G154" s="391"/>
      <c r="H154" s="449"/>
    </row>
    <row r="155" spans="1:8" s="36" customFormat="1" x14ac:dyDescent="0.2">
      <c r="E155" s="390"/>
      <c r="G155" s="391"/>
      <c r="H155" s="449"/>
    </row>
    <row r="156" spans="1:8" s="36" customFormat="1" ht="22.5" customHeight="1" x14ac:dyDescent="0.2">
      <c r="E156" s="390"/>
      <c r="G156" s="391"/>
      <c r="H156" s="449"/>
    </row>
    <row r="157" spans="1:8" s="36" customFormat="1" ht="22.5" customHeight="1" x14ac:dyDescent="0.2">
      <c r="E157" s="390"/>
      <c r="G157" s="391"/>
      <c r="H157" s="449"/>
    </row>
    <row r="158" spans="1:8" s="36" customFormat="1" x14ac:dyDescent="0.2">
      <c r="E158" s="390"/>
      <c r="G158" s="391"/>
      <c r="H158" s="449"/>
    </row>
    <row r="159" spans="1:8" s="36" customFormat="1" x14ac:dyDescent="0.2">
      <c r="E159" s="390"/>
      <c r="G159" s="391"/>
      <c r="H159" s="449"/>
    </row>
    <row r="160" spans="1:8" s="36" customFormat="1" x14ac:dyDescent="0.2">
      <c r="E160" s="390"/>
      <c r="G160" s="391"/>
      <c r="H160" s="449"/>
    </row>
    <row r="161" spans="5:8" s="36" customFormat="1" x14ac:dyDescent="0.2">
      <c r="E161" s="390"/>
      <c r="G161" s="391"/>
      <c r="H161" s="449"/>
    </row>
    <row r="162" spans="5:8" s="36" customFormat="1" x14ac:dyDescent="0.2">
      <c r="E162" s="390"/>
      <c r="G162" s="391"/>
      <c r="H162" s="449"/>
    </row>
    <row r="163" spans="5:8" s="36" customFormat="1" x14ac:dyDescent="0.2">
      <c r="E163" s="390"/>
      <c r="G163" s="391"/>
      <c r="H163" s="449"/>
    </row>
    <row r="164" spans="5:8" s="36" customFormat="1" x14ac:dyDescent="0.2">
      <c r="E164" s="390"/>
      <c r="G164" s="391"/>
      <c r="H164" s="449"/>
    </row>
    <row r="165" spans="5:8" s="36" customFormat="1" x14ac:dyDescent="0.2">
      <c r="E165" s="390"/>
      <c r="G165" s="391"/>
      <c r="H165" s="449"/>
    </row>
    <row r="166" spans="5:8" s="36" customFormat="1" x14ac:dyDescent="0.2">
      <c r="E166" s="390"/>
      <c r="G166" s="391"/>
      <c r="H166" s="449"/>
    </row>
    <row r="167" spans="5:8" s="36" customFormat="1" x14ac:dyDescent="0.2">
      <c r="E167" s="390"/>
      <c r="G167" s="391"/>
      <c r="H167" s="449"/>
    </row>
    <row r="168" spans="5:8" s="36" customFormat="1" x14ac:dyDescent="0.2">
      <c r="E168" s="390"/>
      <c r="G168" s="391"/>
      <c r="H168" s="449"/>
    </row>
    <row r="169" spans="5:8" s="36" customFormat="1" x14ac:dyDescent="0.2">
      <c r="E169" s="390"/>
      <c r="G169" s="391"/>
      <c r="H169" s="449"/>
    </row>
    <row r="170" spans="5:8" s="36" customFormat="1" x14ac:dyDescent="0.2">
      <c r="E170" s="390"/>
      <c r="G170" s="391"/>
      <c r="H170" s="449"/>
    </row>
    <row r="171" spans="5:8" s="36" customFormat="1" x14ac:dyDescent="0.2">
      <c r="E171" s="390"/>
      <c r="G171" s="391"/>
      <c r="H171" s="449"/>
    </row>
    <row r="172" spans="5:8" s="36" customFormat="1" x14ac:dyDescent="0.2">
      <c r="E172" s="390"/>
      <c r="G172" s="391"/>
      <c r="H172" s="449"/>
    </row>
    <row r="173" spans="5:8" s="36" customFormat="1" x14ac:dyDescent="0.2">
      <c r="E173" s="390"/>
      <c r="G173" s="391"/>
      <c r="H173" s="449"/>
    </row>
    <row r="174" spans="5:8" s="36" customFormat="1" x14ac:dyDescent="0.2">
      <c r="E174" s="390"/>
      <c r="G174" s="391"/>
      <c r="H174" s="449"/>
    </row>
    <row r="175" spans="5:8" s="36" customFormat="1" x14ac:dyDescent="0.2">
      <c r="E175" s="390"/>
      <c r="G175" s="391"/>
      <c r="H175" s="449"/>
    </row>
    <row r="176" spans="5:8" s="36" customFormat="1" x14ac:dyDescent="0.2">
      <c r="E176" s="390"/>
      <c r="G176" s="391"/>
      <c r="H176" s="449"/>
    </row>
    <row r="177" spans="5:8" s="36" customFormat="1" x14ac:dyDescent="0.2">
      <c r="E177" s="390"/>
      <c r="G177" s="391"/>
      <c r="H177" s="449"/>
    </row>
    <row r="178" spans="5:8" s="36" customFormat="1" x14ac:dyDescent="0.2">
      <c r="E178" s="390"/>
      <c r="G178" s="391"/>
      <c r="H178" s="449"/>
    </row>
    <row r="179" spans="5:8" s="36" customFormat="1" x14ac:dyDescent="0.2">
      <c r="E179" s="390"/>
      <c r="G179" s="391"/>
      <c r="H179" s="449"/>
    </row>
    <row r="180" spans="5:8" s="36" customFormat="1" x14ac:dyDescent="0.2">
      <c r="E180" s="390"/>
      <c r="G180" s="391"/>
      <c r="H180" s="449"/>
    </row>
    <row r="181" spans="5:8" s="36" customFormat="1" x14ac:dyDescent="0.2">
      <c r="E181" s="390"/>
      <c r="G181" s="391"/>
      <c r="H181" s="449"/>
    </row>
    <row r="182" spans="5:8" s="36" customFormat="1" x14ac:dyDescent="0.2">
      <c r="E182" s="390"/>
      <c r="G182" s="391"/>
      <c r="H182" s="449"/>
    </row>
    <row r="183" spans="5:8" s="36" customFormat="1" x14ac:dyDescent="0.2">
      <c r="E183" s="390"/>
      <c r="G183" s="391"/>
      <c r="H183" s="449"/>
    </row>
    <row r="184" spans="5:8" s="36" customFormat="1" x14ac:dyDescent="0.2">
      <c r="E184" s="390"/>
      <c r="G184" s="391"/>
      <c r="H184" s="449"/>
    </row>
    <row r="185" spans="5:8" s="36" customFormat="1" x14ac:dyDescent="0.2">
      <c r="E185" s="390"/>
      <c r="G185" s="391"/>
      <c r="H185" s="449"/>
    </row>
    <row r="186" spans="5:8" s="36" customFormat="1" x14ac:dyDescent="0.2">
      <c r="E186" s="390"/>
      <c r="G186" s="391"/>
      <c r="H186" s="449"/>
    </row>
    <row r="187" spans="5:8" s="36" customFormat="1" x14ac:dyDescent="0.2">
      <c r="E187" s="390"/>
      <c r="G187" s="391"/>
      <c r="H187" s="449"/>
    </row>
    <row r="188" spans="5:8" s="36" customFormat="1" x14ac:dyDescent="0.2">
      <c r="E188" s="390"/>
      <c r="G188" s="391"/>
      <c r="H188" s="449"/>
    </row>
    <row r="189" spans="5:8" s="36" customFormat="1" x14ac:dyDescent="0.2">
      <c r="E189" s="390"/>
      <c r="G189" s="391"/>
      <c r="H189" s="449"/>
    </row>
    <row r="190" spans="5:8" s="36" customFormat="1" x14ac:dyDescent="0.2">
      <c r="E190" s="390"/>
      <c r="G190" s="391"/>
      <c r="H190" s="449"/>
    </row>
    <row r="191" spans="5:8" s="36" customFormat="1" x14ac:dyDescent="0.2">
      <c r="E191" s="390"/>
      <c r="G191" s="391"/>
      <c r="H191" s="449"/>
    </row>
    <row r="192" spans="5:8" s="36" customFormat="1" x14ac:dyDescent="0.2">
      <c r="E192" s="390"/>
      <c r="G192" s="391"/>
      <c r="H192" s="449"/>
    </row>
    <row r="193" spans="5:8" s="36" customFormat="1" x14ac:dyDescent="0.2">
      <c r="E193" s="390"/>
      <c r="G193" s="391"/>
      <c r="H193" s="449"/>
    </row>
    <row r="194" spans="5:8" s="36" customFormat="1" x14ac:dyDescent="0.2">
      <c r="E194" s="390"/>
      <c r="G194" s="391"/>
      <c r="H194" s="449"/>
    </row>
    <row r="195" spans="5:8" s="36" customFormat="1" x14ac:dyDescent="0.2">
      <c r="E195" s="390"/>
      <c r="G195" s="391"/>
      <c r="H195" s="449"/>
    </row>
    <row r="196" spans="5:8" s="36" customFormat="1" x14ac:dyDescent="0.2">
      <c r="E196" s="390"/>
      <c r="G196" s="391"/>
      <c r="H196" s="449"/>
    </row>
    <row r="197" spans="5:8" s="36" customFormat="1" x14ac:dyDescent="0.2">
      <c r="E197" s="390"/>
      <c r="G197" s="391"/>
      <c r="H197" s="449"/>
    </row>
    <row r="198" spans="5:8" s="36" customFormat="1" x14ac:dyDescent="0.2">
      <c r="E198" s="390"/>
      <c r="G198" s="391"/>
      <c r="H198" s="449"/>
    </row>
    <row r="199" spans="5:8" s="36" customFormat="1" x14ac:dyDescent="0.2">
      <c r="E199" s="390"/>
      <c r="G199" s="391"/>
      <c r="H199" s="449"/>
    </row>
    <row r="200" spans="5:8" s="36" customFormat="1" x14ac:dyDescent="0.2">
      <c r="E200" s="390"/>
      <c r="G200" s="391"/>
      <c r="H200" s="449"/>
    </row>
    <row r="201" spans="5:8" s="36" customFormat="1" x14ac:dyDescent="0.2">
      <c r="E201" s="390"/>
      <c r="G201" s="391"/>
      <c r="H201" s="449"/>
    </row>
    <row r="202" spans="5:8" s="36" customFormat="1" x14ac:dyDescent="0.2">
      <c r="E202" s="390"/>
      <c r="G202" s="391"/>
      <c r="H202" s="449"/>
    </row>
    <row r="203" spans="5:8" s="36" customFormat="1" x14ac:dyDescent="0.2">
      <c r="E203" s="390"/>
      <c r="G203" s="391"/>
      <c r="H203" s="449"/>
    </row>
    <row r="204" spans="5:8" s="36" customFormat="1" x14ac:dyDescent="0.2">
      <c r="E204" s="390"/>
      <c r="G204" s="391"/>
      <c r="H204" s="449"/>
    </row>
    <row r="205" spans="5:8" s="36" customFormat="1" x14ac:dyDescent="0.2">
      <c r="E205" s="390"/>
      <c r="G205" s="391"/>
      <c r="H205" s="449"/>
    </row>
    <row r="206" spans="5:8" s="36" customFormat="1" x14ac:dyDescent="0.2">
      <c r="E206" s="390"/>
      <c r="G206" s="391"/>
      <c r="H206" s="449"/>
    </row>
    <row r="207" spans="5:8" s="36" customFormat="1" x14ac:dyDescent="0.2">
      <c r="E207" s="390"/>
      <c r="G207" s="391"/>
      <c r="H207" s="449"/>
    </row>
    <row r="208" spans="5:8" s="36" customFormat="1" x14ac:dyDescent="0.2">
      <c r="E208" s="390"/>
      <c r="G208" s="391"/>
      <c r="H208" s="449"/>
    </row>
    <row r="209" spans="5:8" s="36" customFormat="1" x14ac:dyDescent="0.2">
      <c r="E209" s="390"/>
      <c r="G209" s="391"/>
      <c r="H209" s="449"/>
    </row>
    <row r="210" spans="5:8" s="36" customFormat="1" x14ac:dyDescent="0.2">
      <c r="E210" s="390"/>
      <c r="G210" s="391"/>
      <c r="H210" s="449"/>
    </row>
    <row r="211" spans="5:8" s="36" customFormat="1" x14ac:dyDescent="0.2">
      <c r="E211" s="390"/>
      <c r="G211" s="391"/>
      <c r="H211" s="449"/>
    </row>
    <row r="212" spans="5:8" s="36" customFormat="1" x14ac:dyDescent="0.2">
      <c r="E212" s="390"/>
      <c r="G212" s="391"/>
      <c r="H212" s="449"/>
    </row>
    <row r="213" spans="5:8" s="36" customFormat="1" x14ac:dyDescent="0.2">
      <c r="E213" s="390"/>
      <c r="G213" s="391"/>
      <c r="H213" s="449"/>
    </row>
    <row r="214" spans="5:8" s="36" customFormat="1" x14ac:dyDescent="0.2">
      <c r="E214" s="390"/>
      <c r="G214" s="391"/>
      <c r="H214" s="449"/>
    </row>
    <row r="215" spans="5:8" s="36" customFormat="1" x14ac:dyDescent="0.2">
      <c r="E215" s="390"/>
      <c r="G215" s="391"/>
      <c r="H215" s="449"/>
    </row>
    <row r="216" spans="5:8" s="36" customFormat="1" x14ac:dyDescent="0.2">
      <c r="E216" s="390"/>
      <c r="G216" s="391"/>
      <c r="H216" s="449"/>
    </row>
    <row r="217" spans="5:8" s="36" customFormat="1" x14ac:dyDescent="0.2">
      <c r="E217" s="390"/>
      <c r="G217" s="391"/>
      <c r="H217" s="449"/>
    </row>
    <row r="218" spans="5:8" s="36" customFormat="1" x14ac:dyDescent="0.2">
      <c r="E218" s="390"/>
      <c r="G218" s="391"/>
      <c r="H218" s="449"/>
    </row>
    <row r="219" spans="5:8" s="36" customFormat="1" x14ac:dyDescent="0.2">
      <c r="E219" s="390"/>
      <c r="G219" s="391"/>
      <c r="H219" s="449"/>
    </row>
    <row r="220" spans="5:8" s="36" customFormat="1" x14ac:dyDescent="0.2">
      <c r="E220" s="390"/>
      <c r="G220" s="391"/>
      <c r="H220" s="449"/>
    </row>
    <row r="221" spans="5:8" s="36" customFormat="1" x14ac:dyDescent="0.2">
      <c r="E221" s="390"/>
      <c r="G221" s="391"/>
      <c r="H221" s="449"/>
    </row>
    <row r="222" spans="5:8" s="36" customFormat="1" x14ac:dyDescent="0.2">
      <c r="E222" s="390"/>
      <c r="G222" s="391"/>
      <c r="H222" s="449"/>
    </row>
    <row r="223" spans="5:8" s="36" customFormat="1" x14ac:dyDescent="0.2">
      <c r="E223" s="390"/>
      <c r="G223" s="391"/>
      <c r="H223" s="449"/>
    </row>
    <row r="224" spans="5:8" s="36" customFormat="1" x14ac:dyDescent="0.2">
      <c r="E224" s="390"/>
      <c r="G224" s="391"/>
      <c r="H224" s="449"/>
    </row>
    <row r="225" spans="5:8" s="36" customFormat="1" x14ac:dyDescent="0.2">
      <c r="E225" s="390"/>
      <c r="G225" s="391"/>
      <c r="H225" s="449"/>
    </row>
    <row r="226" spans="5:8" s="36" customFormat="1" x14ac:dyDescent="0.2">
      <c r="E226" s="390"/>
      <c r="G226" s="391"/>
      <c r="H226" s="449"/>
    </row>
    <row r="227" spans="5:8" s="36" customFormat="1" x14ac:dyDescent="0.2">
      <c r="E227" s="390"/>
      <c r="G227" s="391"/>
      <c r="H227" s="449"/>
    </row>
    <row r="228" spans="5:8" s="36" customFormat="1" x14ac:dyDescent="0.2">
      <c r="E228" s="390"/>
      <c r="G228" s="391"/>
      <c r="H228" s="449"/>
    </row>
    <row r="229" spans="5:8" s="36" customFormat="1" x14ac:dyDescent="0.2">
      <c r="E229" s="390"/>
      <c r="G229" s="391"/>
      <c r="H229" s="449"/>
    </row>
    <row r="230" spans="5:8" s="36" customFormat="1" x14ac:dyDescent="0.2">
      <c r="E230" s="390"/>
      <c r="G230" s="391"/>
      <c r="H230" s="449"/>
    </row>
    <row r="231" spans="5:8" s="36" customFormat="1" x14ac:dyDescent="0.2">
      <c r="E231" s="390"/>
      <c r="G231" s="391"/>
      <c r="H231" s="449"/>
    </row>
    <row r="232" spans="5:8" s="36" customFormat="1" x14ac:dyDescent="0.2">
      <c r="E232" s="390"/>
      <c r="G232" s="391"/>
      <c r="H232" s="449"/>
    </row>
    <row r="233" spans="5:8" s="36" customFormat="1" x14ac:dyDescent="0.2">
      <c r="E233" s="390"/>
      <c r="G233" s="391"/>
      <c r="H233" s="449"/>
    </row>
    <row r="234" spans="5:8" s="36" customFormat="1" x14ac:dyDescent="0.2">
      <c r="E234" s="390"/>
      <c r="G234" s="391"/>
      <c r="H234" s="449"/>
    </row>
    <row r="235" spans="5:8" s="36" customFormat="1" x14ac:dyDescent="0.2">
      <c r="E235" s="390"/>
      <c r="G235" s="391"/>
      <c r="H235" s="449"/>
    </row>
    <row r="236" spans="5:8" s="36" customFormat="1" x14ac:dyDescent="0.2">
      <c r="E236" s="390"/>
      <c r="G236" s="391"/>
      <c r="H236" s="449"/>
    </row>
    <row r="237" spans="5:8" s="36" customFormat="1" x14ac:dyDescent="0.2">
      <c r="E237" s="390"/>
      <c r="G237" s="391"/>
      <c r="H237" s="449"/>
    </row>
    <row r="238" spans="5:8" s="36" customFormat="1" x14ac:dyDescent="0.2">
      <c r="E238" s="390"/>
      <c r="G238" s="391"/>
      <c r="H238" s="449"/>
    </row>
    <row r="239" spans="5:8" s="36" customFormat="1" x14ac:dyDescent="0.2">
      <c r="E239" s="390"/>
      <c r="G239" s="391"/>
      <c r="H239" s="449"/>
    </row>
    <row r="240" spans="5:8" s="36" customFormat="1" x14ac:dyDescent="0.2">
      <c r="E240" s="390"/>
      <c r="G240" s="391"/>
      <c r="H240" s="449"/>
    </row>
    <row r="241" spans="5:8" s="36" customFormat="1" x14ac:dyDescent="0.2">
      <c r="E241" s="390"/>
      <c r="G241" s="391"/>
      <c r="H241" s="449"/>
    </row>
    <row r="242" spans="5:8" s="36" customFormat="1" x14ac:dyDescent="0.2">
      <c r="E242" s="390"/>
      <c r="G242" s="391"/>
      <c r="H242" s="449"/>
    </row>
    <row r="243" spans="5:8" s="36" customFormat="1" x14ac:dyDescent="0.2">
      <c r="E243" s="390"/>
      <c r="G243" s="391"/>
      <c r="H243" s="449"/>
    </row>
    <row r="244" spans="5:8" s="36" customFormat="1" x14ac:dyDescent="0.2">
      <c r="E244" s="390"/>
      <c r="G244" s="391"/>
      <c r="H244" s="449"/>
    </row>
    <row r="245" spans="5:8" s="36" customFormat="1" x14ac:dyDescent="0.2">
      <c r="E245" s="390"/>
      <c r="G245" s="391"/>
      <c r="H245" s="449"/>
    </row>
    <row r="246" spans="5:8" s="36" customFormat="1" x14ac:dyDescent="0.2">
      <c r="E246" s="390"/>
      <c r="G246" s="391"/>
      <c r="H246" s="449"/>
    </row>
    <row r="247" spans="5:8" s="36" customFormat="1" x14ac:dyDescent="0.2">
      <c r="E247" s="390"/>
      <c r="G247" s="391"/>
      <c r="H247" s="449"/>
    </row>
    <row r="248" spans="5:8" s="36" customFormat="1" x14ac:dyDescent="0.2">
      <c r="E248" s="390"/>
      <c r="G248" s="391"/>
      <c r="H248" s="449"/>
    </row>
    <row r="249" spans="5:8" s="36" customFormat="1" x14ac:dyDescent="0.2">
      <c r="E249" s="390"/>
      <c r="G249" s="391"/>
      <c r="H249" s="449"/>
    </row>
    <row r="250" spans="5:8" s="36" customFormat="1" x14ac:dyDescent="0.2">
      <c r="E250" s="390"/>
      <c r="G250" s="391"/>
      <c r="H250" s="449"/>
    </row>
    <row r="251" spans="5:8" s="36" customFormat="1" x14ac:dyDescent="0.2">
      <c r="E251" s="390"/>
      <c r="G251" s="391"/>
      <c r="H251" s="449"/>
    </row>
    <row r="252" spans="5:8" s="36" customFormat="1" x14ac:dyDescent="0.2">
      <c r="E252" s="390"/>
      <c r="G252" s="391"/>
      <c r="H252" s="449"/>
    </row>
    <row r="253" spans="5:8" s="36" customFormat="1" x14ac:dyDescent="0.2">
      <c r="E253" s="390"/>
      <c r="G253" s="391"/>
      <c r="H253" s="449"/>
    </row>
    <row r="254" spans="5:8" s="36" customFormat="1" x14ac:dyDescent="0.2">
      <c r="E254" s="390"/>
      <c r="G254" s="391"/>
      <c r="H254" s="449"/>
    </row>
    <row r="255" spans="5:8" s="36" customFormat="1" x14ac:dyDescent="0.2">
      <c r="E255" s="390"/>
      <c r="G255" s="391"/>
      <c r="H255" s="449"/>
    </row>
    <row r="256" spans="5:8" s="36" customFormat="1" x14ac:dyDescent="0.2">
      <c r="E256" s="390"/>
      <c r="G256" s="391"/>
      <c r="H256" s="449"/>
    </row>
    <row r="257" spans="5:8" s="36" customFormat="1" x14ac:dyDescent="0.2">
      <c r="E257" s="390"/>
      <c r="G257" s="391"/>
      <c r="H257" s="449"/>
    </row>
    <row r="258" spans="5:8" s="36" customFormat="1" x14ac:dyDescent="0.2">
      <c r="E258" s="390"/>
      <c r="G258" s="391"/>
      <c r="H258" s="449"/>
    </row>
    <row r="259" spans="5:8" s="36" customFormat="1" x14ac:dyDescent="0.2">
      <c r="E259" s="390"/>
      <c r="G259" s="391"/>
      <c r="H259" s="449"/>
    </row>
    <row r="260" spans="5:8" s="36" customFormat="1" x14ac:dyDescent="0.2">
      <c r="E260" s="390"/>
      <c r="G260" s="391"/>
      <c r="H260" s="449"/>
    </row>
    <row r="261" spans="5:8" s="36" customFormat="1" x14ac:dyDescent="0.2">
      <c r="E261" s="390"/>
      <c r="G261" s="391"/>
      <c r="H261" s="449"/>
    </row>
    <row r="262" spans="5:8" s="36" customFormat="1" x14ac:dyDescent="0.2">
      <c r="E262" s="390"/>
      <c r="G262" s="391"/>
      <c r="H262" s="449"/>
    </row>
    <row r="263" spans="5:8" s="36" customFormat="1" x14ac:dyDescent="0.2">
      <c r="E263" s="390"/>
      <c r="G263" s="391"/>
      <c r="H263" s="449"/>
    </row>
    <row r="264" spans="5:8" s="36" customFormat="1" x14ac:dyDescent="0.2">
      <c r="E264" s="390"/>
      <c r="G264" s="391"/>
      <c r="H264" s="449"/>
    </row>
    <row r="265" spans="5:8" s="36" customFormat="1" x14ac:dyDescent="0.2">
      <c r="E265" s="390"/>
      <c r="G265" s="391"/>
      <c r="H265" s="449"/>
    </row>
    <row r="266" spans="5:8" s="36" customFormat="1" x14ac:dyDescent="0.2">
      <c r="E266" s="390"/>
      <c r="G266" s="391"/>
      <c r="H266" s="449"/>
    </row>
    <row r="267" spans="5:8" s="36" customFormat="1" x14ac:dyDescent="0.2">
      <c r="E267" s="390"/>
      <c r="G267" s="391"/>
      <c r="H267" s="449"/>
    </row>
    <row r="268" spans="5:8" s="36" customFormat="1" x14ac:dyDescent="0.2">
      <c r="E268" s="390"/>
      <c r="G268" s="391"/>
      <c r="H268" s="449"/>
    </row>
    <row r="269" spans="5:8" s="36" customFormat="1" x14ac:dyDescent="0.2">
      <c r="E269" s="390"/>
      <c r="G269" s="391"/>
      <c r="H269" s="449"/>
    </row>
    <row r="270" spans="5:8" s="36" customFormat="1" x14ac:dyDescent="0.2">
      <c r="E270" s="390"/>
      <c r="G270" s="391"/>
      <c r="H270" s="449"/>
    </row>
    <row r="271" spans="5:8" s="36" customFormat="1" x14ac:dyDescent="0.2">
      <c r="E271" s="390"/>
      <c r="G271" s="391"/>
      <c r="H271" s="449"/>
    </row>
    <row r="272" spans="5:8" s="36" customFormat="1" x14ac:dyDescent="0.2">
      <c r="E272" s="390"/>
      <c r="G272" s="391"/>
      <c r="H272" s="449"/>
    </row>
    <row r="273" spans="5:8" s="36" customFormat="1" x14ac:dyDescent="0.2">
      <c r="E273" s="390"/>
      <c r="G273" s="391"/>
      <c r="H273" s="449"/>
    </row>
    <row r="274" spans="5:8" s="36" customFormat="1" x14ac:dyDescent="0.2">
      <c r="E274" s="390"/>
      <c r="G274" s="391"/>
      <c r="H274" s="449"/>
    </row>
    <row r="275" spans="5:8" s="36" customFormat="1" x14ac:dyDescent="0.2">
      <c r="E275" s="390"/>
      <c r="G275" s="391"/>
      <c r="H275" s="449"/>
    </row>
    <row r="276" spans="5:8" s="36" customFormat="1" x14ac:dyDescent="0.2">
      <c r="E276" s="390"/>
      <c r="G276" s="391"/>
      <c r="H276" s="449"/>
    </row>
    <row r="277" spans="5:8" s="36" customFormat="1" x14ac:dyDescent="0.2">
      <c r="E277" s="390"/>
      <c r="G277" s="391"/>
      <c r="H277" s="449"/>
    </row>
    <row r="278" spans="5:8" s="36" customFormat="1" x14ac:dyDescent="0.2">
      <c r="E278" s="390"/>
      <c r="G278" s="391"/>
      <c r="H278" s="449"/>
    </row>
    <row r="279" spans="5:8" s="36" customFormat="1" x14ac:dyDescent="0.2">
      <c r="E279" s="390"/>
      <c r="G279" s="391"/>
      <c r="H279" s="449"/>
    </row>
    <row r="280" spans="5:8" s="36" customFormat="1" x14ac:dyDescent="0.2">
      <c r="E280" s="390"/>
      <c r="G280" s="391"/>
      <c r="H280" s="449"/>
    </row>
    <row r="281" spans="5:8" s="36" customFormat="1" x14ac:dyDescent="0.2">
      <c r="E281" s="390"/>
      <c r="G281" s="391"/>
      <c r="H281" s="449"/>
    </row>
    <row r="282" spans="5:8" s="36" customFormat="1" x14ac:dyDescent="0.2">
      <c r="E282" s="390"/>
      <c r="G282" s="391"/>
      <c r="H282" s="449"/>
    </row>
    <row r="283" spans="5:8" s="36" customFormat="1" x14ac:dyDescent="0.2">
      <c r="E283" s="390"/>
      <c r="G283" s="391"/>
      <c r="H283" s="449"/>
    </row>
    <row r="284" spans="5:8" s="36" customFormat="1" x14ac:dyDescent="0.2">
      <c r="E284" s="390"/>
      <c r="G284" s="391"/>
      <c r="H284" s="449"/>
    </row>
    <row r="285" spans="5:8" s="36" customFormat="1" x14ac:dyDescent="0.2">
      <c r="E285" s="390"/>
      <c r="G285" s="391"/>
      <c r="H285" s="449"/>
    </row>
    <row r="286" spans="5:8" s="36" customFormat="1" x14ac:dyDescent="0.2">
      <c r="E286" s="390"/>
      <c r="G286" s="391"/>
      <c r="H286" s="449"/>
    </row>
    <row r="287" spans="5:8" s="36" customFormat="1" x14ac:dyDescent="0.2">
      <c r="E287" s="390"/>
      <c r="G287" s="391"/>
      <c r="H287" s="449"/>
    </row>
    <row r="288" spans="5:8" s="36" customFormat="1" x14ac:dyDescent="0.2">
      <c r="E288" s="390"/>
      <c r="G288" s="391"/>
      <c r="H288" s="449"/>
    </row>
    <row r="289" spans="5:8" s="36" customFormat="1" x14ac:dyDescent="0.2">
      <c r="E289" s="390"/>
      <c r="G289" s="391"/>
      <c r="H289" s="449"/>
    </row>
    <row r="290" spans="5:8" s="36" customFormat="1" x14ac:dyDescent="0.2">
      <c r="E290" s="390"/>
      <c r="G290" s="391"/>
      <c r="H290" s="449"/>
    </row>
    <row r="291" spans="5:8" s="36" customFormat="1" x14ac:dyDescent="0.2">
      <c r="E291" s="390"/>
      <c r="G291" s="391"/>
      <c r="H291" s="449"/>
    </row>
    <row r="292" spans="5:8" s="36" customFormat="1" x14ac:dyDescent="0.2">
      <c r="E292" s="390"/>
      <c r="G292" s="391"/>
      <c r="H292" s="449"/>
    </row>
    <row r="293" spans="5:8" s="36" customFormat="1" x14ac:dyDescent="0.2">
      <c r="E293" s="390"/>
      <c r="G293" s="391"/>
      <c r="H293" s="449"/>
    </row>
    <row r="294" spans="5:8" s="36" customFormat="1" x14ac:dyDescent="0.2">
      <c r="E294" s="390"/>
      <c r="G294" s="391"/>
      <c r="H294" s="449"/>
    </row>
    <row r="295" spans="5:8" s="36" customFormat="1" x14ac:dyDescent="0.2">
      <c r="E295" s="390"/>
      <c r="G295" s="391"/>
      <c r="H295" s="449"/>
    </row>
    <row r="296" spans="5:8" s="36" customFormat="1" x14ac:dyDescent="0.2">
      <c r="E296" s="390"/>
      <c r="G296" s="391"/>
      <c r="H296" s="449"/>
    </row>
    <row r="297" spans="5:8" s="36" customFormat="1" x14ac:dyDescent="0.2">
      <c r="E297" s="390"/>
      <c r="G297" s="391"/>
      <c r="H297" s="449"/>
    </row>
    <row r="298" spans="5:8" s="36" customFormat="1" x14ac:dyDescent="0.2">
      <c r="E298" s="390"/>
      <c r="G298" s="391"/>
      <c r="H298" s="449"/>
    </row>
    <row r="299" spans="5:8" s="36" customFormat="1" x14ac:dyDescent="0.2">
      <c r="E299" s="390"/>
      <c r="G299" s="391"/>
      <c r="H299" s="449"/>
    </row>
    <row r="300" spans="5:8" s="36" customFormat="1" x14ac:dyDescent="0.2">
      <c r="E300" s="390"/>
      <c r="G300" s="391"/>
      <c r="H300" s="449"/>
    </row>
    <row r="301" spans="5:8" s="36" customFormat="1" x14ac:dyDescent="0.2">
      <c r="E301" s="390"/>
      <c r="G301" s="391"/>
      <c r="H301" s="449"/>
    </row>
    <row r="302" spans="5:8" s="36" customFormat="1" x14ac:dyDescent="0.2">
      <c r="E302" s="390"/>
      <c r="G302" s="391"/>
      <c r="H302" s="449"/>
    </row>
    <row r="303" spans="5:8" s="36" customFormat="1" x14ac:dyDescent="0.2">
      <c r="E303" s="390"/>
      <c r="G303" s="391"/>
      <c r="H303" s="449"/>
    </row>
    <row r="304" spans="5:8" s="36" customFormat="1" x14ac:dyDescent="0.2">
      <c r="E304" s="390"/>
      <c r="G304" s="391"/>
      <c r="H304" s="449"/>
    </row>
    <row r="305" spans="5:8" s="36" customFormat="1" x14ac:dyDescent="0.2">
      <c r="E305" s="390"/>
      <c r="G305" s="391"/>
      <c r="H305" s="449"/>
    </row>
    <row r="306" spans="5:8" s="36" customFormat="1" x14ac:dyDescent="0.2">
      <c r="E306" s="390"/>
      <c r="G306" s="391"/>
      <c r="H306" s="449"/>
    </row>
    <row r="307" spans="5:8" s="36" customFormat="1" x14ac:dyDescent="0.2">
      <c r="E307" s="390"/>
      <c r="G307" s="391"/>
      <c r="H307" s="449"/>
    </row>
    <row r="308" spans="5:8" s="36" customFormat="1" x14ac:dyDescent="0.2">
      <c r="E308" s="390"/>
      <c r="G308" s="391"/>
      <c r="H308" s="449"/>
    </row>
    <row r="309" spans="5:8" s="36" customFormat="1" x14ac:dyDescent="0.2">
      <c r="E309" s="390"/>
      <c r="G309" s="391"/>
      <c r="H309" s="449"/>
    </row>
    <row r="310" spans="5:8" s="36" customFormat="1" x14ac:dyDescent="0.2">
      <c r="E310" s="390"/>
      <c r="G310" s="391"/>
      <c r="H310" s="449"/>
    </row>
    <row r="311" spans="5:8" s="36" customFormat="1" x14ac:dyDescent="0.2">
      <c r="E311" s="390"/>
      <c r="G311" s="391"/>
      <c r="H311" s="449"/>
    </row>
    <row r="312" spans="5:8" s="36" customFormat="1" x14ac:dyDescent="0.2">
      <c r="E312" s="390"/>
      <c r="G312" s="391"/>
      <c r="H312" s="449"/>
    </row>
    <row r="313" spans="5:8" s="36" customFormat="1" x14ac:dyDescent="0.2">
      <c r="E313" s="390"/>
      <c r="G313" s="391"/>
      <c r="H313" s="449"/>
    </row>
    <row r="314" spans="5:8" s="36" customFormat="1" x14ac:dyDescent="0.2">
      <c r="E314" s="390"/>
      <c r="G314" s="391"/>
      <c r="H314" s="449"/>
    </row>
    <row r="315" spans="5:8" s="36" customFormat="1" x14ac:dyDescent="0.2">
      <c r="E315" s="390"/>
      <c r="G315" s="391"/>
      <c r="H315" s="449"/>
    </row>
    <row r="316" spans="5:8" s="36" customFormat="1" x14ac:dyDescent="0.2">
      <c r="E316" s="390"/>
      <c r="G316" s="391"/>
      <c r="H316" s="449"/>
    </row>
    <row r="317" spans="5:8" s="36" customFormat="1" x14ac:dyDescent="0.2">
      <c r="E317" s="390"/>
      <c r="G317" s="391"/>
      <c r="H317" s="449"/>
    </row>
    <row r="318" spans="5:8" s="36" customFormat="1" x14ac:dyDescent="0.2">
      <c r="E318" s="390"/>
      <c r="G318" s="391"/>
      <c r="H318" s="449"/>
    </row>
    <row r="319" spans="5:8" s="36" customFormat="1" x14ac:dyDescent="0.2">
      <c r="E319" s="390"/>
      <c r="G319" s="391"/>
      <c r="H319" s="449"/>
    </row>
    <row r="320" spans="5:8" s="36" customFormat="1" x14ac:dyDescent="0.2">
      <c r="E320" s="390"/>
      <c r="G320" s="391"/>
      <c r="H320" s="449"/>
    </row>
    <row r="321" spans="5:8" s="36" customFormat="1" x14ac:dyDescent="0.2">
      <c r="E321" s="390"/>
      <c r="G321" s="391"/>
      <c r="H321" s="449"/>
    </row>
    <row r="322" spans="5:8" s="36" customFormat="1" x14ac:dyDescent="0.2">
      <c r="E322" s="390"/>
      <c r="G322" s="391"/>
      <c r="H322" s="449"/>
    </row>
    <row r="323" spans="5:8" s="36" customFormat="1" x14ac:dyDescent="0.2">
      <c r="E323" s="390"/>
      <c r="G323" s="391"/>
      <c r="H323" s="449"/>
    </row>
    <row r="324" spans="5:8" s="36" customFormat="1" x14ac:dyDescent="0.2">
      <c r="E324" s="390"/>
      <c r="G324" s="391"/>
      <c r="H324" s="449"/>
    </row>
    <row r="325" spans="5:8" s="36" customFormat="1" x14ac:dyDescent="0.2">
      <c r="E325" s="390"/>
      <c r="G325" s="391"/>
      <c r="H325" s="449"/>
    </row>
    <row r="326" spans="5:8" s="36" customFormat="1" x14ac:dyDescent="0.2">
      <c r="E326" s="390"/>
      <c r="G326" s="391"/>
      <c r="H326" s="449"/>
    </row>
    <row r="327" spans="5:8" s="36" customFormat="1" x14ac:dyDescent="0.2">
      <c r="E327" s="390"/>
      <c r="G327" s="391"/>
      <c r="H327" s="449"/>
    </row>
    <row r="328" spans="5:8" s="36" customFormat="1" x14ac:dyDescent="0.2">
      <c r="E328" s="390"/>
      <c r="G328" s="391"/>
      <c r="H328" s="449"/>
    </row>
    <row r="329" spans="5:8" s="36" customFormat="1" x14ac:dyDescent="0.2">
      <c r="E329" s="390"/>
      <c r="G329" s="391"/>
      <c r="H329" s="449"/>
    </row>
    <row r="330" spans="5:8" s="36" customFormat="1" x14ac:dyDescent="0.2">
      <c r="E330" s="390"/>
      <c r="G330" s="391"/>
      <c r="H330" s="449"/>
    </row>
    <row r="331" spans="5:8" s="36" customFormat="1" x14ac:dyDescent="0.2">
      <c r="E331" s="390"/>
      <c r="G331" s="391"/>
      <c r="H331" s="449"/>
    </row>
    <row r="332" spans="5:8" s="36" customFormat="1" x14ac:dyDescent="0.2">
      <c r="E332" s="390"/>
      <c r="G332" s="391"/>
      <c r="H332" s="449"/>
    </row>
    <row r="333" spans="5:8" s="36" customFormat="1" x14ac:dyDescent="0.2">
      <c r="E333" s="390"/>
      <c r="G333" s="391"/>
      <c r="H333" s="449"/>
    </row>
    <row r="334" spans="5:8" s="36" customFormat="1" x14ac:dyDescent="0.2">
      <c r="E334" s="390"/>
      <c r="G334" s="391"/>
      <c r="H334" s="449"/>
    </row>
    <row r="335" spans="5:8" s="36" customFormat="1" x14ac:dyDescent="0.2">
      <c r="E335" s="390"/>
      <c r="G335" s="391"/>
      <c r="H335" s="449"/>
    </row>
    <row r="336" spans="5:8" s="36" customFormat="1" x14ac:dyDescent="0.2">
      <c r="E336" s="390"/>
      <c r="G336" s="391"/>
      <c r="H336" s="449"/>
    </row>
    <row r="337" spans="5:8" s="36" customFormat="1" x14ac:dyDescent="0.2">
      <c r="E337" s="390"/>
      <c r="G337" s="391"/>
      <c r="H337" s="449"/>
    </row>
    <row r="338" spans="5:8" s="36" customFormat="1" x14ac:dyDescent="0.2">
      <c r="E338" s="390"/>
      <c r="G338" s="391"/>
      <c r="H338" s="449"/>
    </row>
    <row r="339" spans="5:8" s="36" customFormat="1" x14ac:dyDescent="0.2">
      <c r="E339" s="390"/>
      <c r="G339" s="391"/>
      <c r="H339" s="449"/>
    </row>
    <row r="340" spans="5:8" s="36" customFormat="1" x14ac:dyDescent="0.2">
      <c r="E340" s="390"/>
      <c r="G340" s="391"/>
      <c r="H340" s="449"/>
    </row>
    <row r="341" spans="5:8" s="36" customFormat="1" x14ac:dyDescent="0.2">
      <c r="E341" s="390"/>
      <c r="G341" s="391"/>
      <c r="H341" s="449"/>
    </row>
    <row r="342" spans="5:8" s="36" customFormat="1" x14ac:dyDescent="0.2">
      <c r="E342" s="390"/>
      <c r="G342" s="391"/>
      <c r="H342" s="449"/>
    </row>
    <row r="343" spans="5:8" s="36" customFormat="1" x14ac:dyDescent="0.2">
      <c r="E343" s="390"/>
      <c r="G343" s="391"/>
      <c r="H343" s="449"/>
    </row>
    <row r="344" spans="5:8" s="36" customFormat="1" x14ac:dyDescent="0.2">
      <c r="E344" s="390"/>
      <c r="G344" s="391"/>
      <c r="H344" s="449"/>
    </row>
    <row r="345" spans="5:8" s="36" customFormat="1" x14ac:dyDescent="0.2">
      <c r="E345" s="390"/>
      <c r="G345" s="391"/>
      <c r="H345" s="449"/>
    </row>
    <row r="346" spans="5:8" s="36" customFormat="1" x14ac:dyDescent="0.2">
      <c r="E346" s="390"/>
      <c r="G346" s="391"/>
      <c r="H346" s="449"/>
    </row>
    <row r="347" spans="5:8" s="36" customFormat="1" x14ac:dyDescent="0.2">
      <c r="E347" s="390"/>
      <c r="G347" s="391"/>
      <c r="H347" s="449"/>
    </row>
    <row r="348" spans="5:8" s="36" customFormat="1" x14ac:dyDescent="0.2">
      <c r="E348" s="390"/>
      <c r="G348" s="391"/>
      <c r="H348" s="449"/>
    </row>
    <row r="349" spans="5:8" s="36" customFormat="1" x14ac:dyDescent="0.2">
      <c r="E349" s="390"/>
      <c r="G349" s="391"/>
      <c r="H349" s="449"/>
    </row>
    <row r="350" spans="5:8" s="36" customFormat="1" x14ac:dyDescent="0.2">
      <c r="E350" s="390"/>
      <c r="G350" s="391"/>
      <c r="H350" s="449"/>
    </row>
    <row r="351" spans="5:8" s="36" customFormat="1" x14ac:dyDescent="0.2">
      <c r="E351" s="390"/>
      <c r="G351" s="391"/>
      <c r="H351" s="449"/>
    </row>
    <row r="352" spans="5:8" s="36" customFormat="1" x14ac:dyDescent="0.2">
      <c r="E352" s="390"/>
      <c r="G352" s="391"/>
      <c r="H352" s="449"/>
    </row>
    <row r="353" spans="5:8" s="36" customFormat="1" x14ac:dyDescent="0.2">
      <c r="E353" s="390"/>
      <c r="G353" s="391"/>
      <c r="H353" s="449"/>
    </row>
    <row r="354" spans="5:8" s="36" customFormat="1" x14ac:dyDescent="0.2">
      <c r="E354" s="390"/>
      <c r="G354" s="391"/>
      <c r="H354" s="449"/>
    </row>
    <row r="355" spans="5:8" s="36" customFormat="1" x14ac:dyDescent="0.2">
      <c r="E355" s="390"/>
      <c r="G355" s="391"/>
      <c r="H355" s="449"/>
    </row>
    <row r="356" spans="5:8" s="36" customFormat="1" x14ac:dyDescent="0.2">
      <c r="E356" s="390"/>
      <c r="G356" s="391"/>
      <c r="H356" s="449"/>
    </row>
    <row r="357" spans="5:8" s="36" customFormat="1" x14ac:dyDescent="0.2">
      <c r="E357" s="390"/>
      <c r="G357" s="391"/>
      <c r="H357" s="449"/>
    </row>
    <row r="358" spans="5:8" s="36" customFormat="1" x14ac:dyDescent="0.2">
      <c r="E358" s="390"/>
      <c r="G358" s="391"/>
      <c r="H358" s="449"/>
    </row>
    <row r="359" spans="5:8" s="36" customFormat="1" x14ac:dyDescent="0.2">
      <c r="E359" s="390"/>
      <c r="G359" s="391"/>
      <c r="H359" s="449"/>
    </row>
    <row r="360" spans="5:8" s="36" customFormat="1" x14ac:dyDescent="0.2">
      <c r="E360" s="390"/>
      <c r="G360" s="391"/>
      <c r="H360" s="449"/>
    </row>
    <row r="361" spans="5:8" s="36" customFormat="1" x14ac:dyDescent="0.2">
      <c r="E361" s="390"/>
      <c r="G361" s="391"/>
      <c r="H361" s="449"/>
    </row>
    <row r="362" spans="5:8" s="36" customFormat="1" x14ac:dyDescent="0.2">
      <c r="E362" s="390"/>
      <c r="G362" s="391"/>
      <c r="H362" s="449"/>
    </row>
    <row r="363" spans="5:8" s="36" customFormat="1" x14ac:dyDescent="0.2">
      <c r="E363" s="390"/>
      <c r="G363" s="391"/>
      <c r="H363" s="449"/>
    </row>
    <row r="364" spans="5:8" s="36" customFormat="1" x14ac:dyDescent="0.2">
      <c r="E364" s="390"/>
      <c r="G364" s="391"/>
      <c r="H364" s="449"/>
    </row>
    <row r="365" spans="5:8" s="36" customFormat="1" x14ac:dyDescent="0.2">
      <c r="E365" s="390"/>
      <c r="G365" s="391"/>
      <c r="H365" s="449"/>
    </row>
    <row r="366" spans="5:8" s="36" customFormat="1" x14ac:dyDescent="0.2">
      <c r="E366" s="390"/>
      <c r="G366" s="391"/>
      <c r="H366" s="449"/>
    </row>
    <row r="367" spans="5:8" s="36" customFormat="1" x14ac:dyDescent="0.2">
      <c r="E367" s="390"/>
      <c r="G367" s="391"/>
      <c r="H367" s="449"/>
    </row>
    <row r="368" spans="5:8" s="36" customFormat="1" x14ac:dyDescent="0.2">
      <c r="E368" s="390"/>
      <c r="G368" s="391"/>
      <c r="H368" s="449"/>
    </row>
    <row r="369" spans="3:8" s="36" customFormat="1" x14ac:dyDescent="0.2">
      <c r="E369" s="390"/>
      <c r="G369" s="391"/>
      <c r="H369" s="449"/>
    </row>
    <row r="370" spans="3:8" s="36" customFormat="1" x14ac:dyDescent="0.2">
      <c r="E370" s="390"/>
      <c r="G370" s="391"/>
      <c r="H370" s="449"/>
    </row>
    <row r="371" spans="3:8" s="36" customFormat="1" x14ac:dyDescent="0.2">
      <c r="E371" s="390"/>
      <c r="G371" s="391"/>
      <c r="H371" s="449"/>
    </row>
    <row r="372" spans="3:8" s="36" customFormat="1" x14ac:dyDescent="0.2">
      <c r="E372" s="390"/>
      <c r="G372" s="391"/>
      <c r="H372" s="449"/>
    </row>
    <row r="373" spans="3:8" s="36" customFormat="1" x14ac:dyDescent="0.2">
      <c r="E373" s="390"/>
      <c r="G373" s="391"/>
      <c r="H373" s="449"/>
    </row>
    <row r="374" spans="3:8" s="36" customFormat="1" x14ac:dyDescent="0.2">
      <c r="E374" s="390"/>
      <c r="G374" s="391"/>
      <c r="H374" s="449"/>
    </row>
    <row r="375" spans="3:8" s="36" customFormat="1" x14ac:dyDescent="0.2">
      <c r="E375" s="390"/>
      <c r="G375" s="391"/>
      <c r="H375" s="449"/>
    </row>
    <row r="376" spans="3:8" s="36" customFormat="1" x14ac:dyDescent="0.2">
      <c r="E376" s="390"/>
      <c r="G376" s="391"/>
      <c r="H376" s="449"/>
    </row>
    <row r="377" spans="3:8" s="36" customFormat="1" x14ac:dyDescent="0.2">
      <c r="E377" s="390"/>
      <c r="G377" s="391"/>
      <c r="H377" s="449"/>
    </row>
    <row r="378" spans="3:8" s="36" customFormat="1" x14ac:dyDescent="0.2">
      <c r="E378" s="390"/>
      <c r="G378" s="391"/>
      <c r="H378" s="449"/>
    </row>
    <row r="379" spans="3:8" s="36" customFormat="1" x14ac:dyDescent="0.2">
      <c r="E379" s="390"/>
      <c r="G379" s="391"/>
      <c r="H379" s="449"/>
    </row>
    <row r="380" spans="3:8" s="36" customFormat="1" x14ac:dyDescent="0.2">
      <c r="E380" s="390"/>
      <c r="G380" s="391"/>
      <c r="H380" s="449"/>
    </row>
    <row r="381" spans="3:8" s="36" customFormat="1" x14ac:dyDescent="0.2">
      <c r="E381" s="390"/>
      <c r="G381" s="391"/>
      <c r="H381" s="449"/>
    </row>
    <row r="382" spans="3:8" s="36" customFormat="1" x14ac:dyDescent="0.2">
      <c r="E382" s="390"/>
      <c r="G382" s="391"/>
      <c r="H382" s="449"/>
    </row>
    <row r="383" spans="3:8" s="36" customFormat="1" x14ac:dyDescent="0.2">
      <c r="E383" s="390"/>
      <c r="G383" s="391"/>
      <c r="H383" s="449"/>
    </row>
    <row r="384" spans="3:8" x14ac:dyDescent="0.2">
      <c r="C384" s="36"/>
      <c r="D384" s="36"/>
      <c r="E384" s="390"/>
      <c r="F384" s="36"/>
      <c r="G384" s="391"/>
    </row>
    <row r="385" spans="3:7" x14ac:dyDescent="0.2">
      <c r="C385" s="36"/>
      <c r="D385" s="36"/>
      <c r="E385" s="390"/>
      <c r="F385" s="36"/>
      <c r="G385" s="391"/>
    </row>
    <row r="386" spans="3:7" x14ac:dyDescent="0.2">
      <c r="C386" s="36"/>
      <c r="D386" s="36"/>
      <c r="E386" s="390"/>
      <c r="F386" s="36"/>
      <c r="G386" s="391"/>
    </row>
    <row r="387" spans="3:7" x14ac:dyDescent="0.2">
      <c r="C387" s="36"/>
      <c r="D387" s="36"/>
      <c r="E387" s="390"/>
      <c r="F387" s="36"/>
      <c r="G387" s="391"/>
    </row>
  </sheetData>
  <mergeCells count="4">
    <mergeCell ref="A3:C3"/>
    <mergeCell ref="A4:C4"/>
    <mergeCell ref="A1:H1"/>
    <mergeCell ref="A2:H2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85" firstPageNumber="780" orientation="portrait" useFirstPageNumber="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B78" zoomScale="90" zoomScaleNormal="90" workbookViewId="0">
      <selection activeCell="D98" sqref="D98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6" width="13.140625" style="106" customWidth="1"/>
    <col min="7" max="7" width="17.42578125" style="106" bestFit="1" customWidth="1"/>
    <col min="8" max="8" width="13.140625" style="106" customWidth="1"/>
    <col min="9" max="9" width="15.28515625" style="106" bestFit="1" customWidth="1"/>
    <col min="10" max="11" width="13.140625" style="106" customWidth="1"/>
    <col min="12" max="12" width="11.5703125" style="106"/>
    <col min="13" max="13" width="14.42578125" style="106" bestFit="1" customWidth="1"/>
    <col min="14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268" width="11.5703125" style="106"/>
    <col min="269" max="269" width="14.42578125" style="106" bestFit="1" customWidth="1"/>
    <col min="270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524" width="11.5703125" style="106"/>
    <col min="525" max="525" width="14.42578125" style="106" bestFit="1" customWidth="1"/>
    <col min="526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780" width="11.5703125" style="106"/>
    <col min="781" max="781" width="14.42578125" style="106" bestFit="1" customWidth="1"/>
    <col min="782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036" width="11.5703125" style="106"/>
    <col min="1037" max="1037" width="14.42578125" style="106" bestFit="1" customWidth="1"/>
    <col min="1038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292" width="11.5703125" style="106"/>
    <col min="1293" max="1293" width="14.42578125" style="106" bestFit="1" customWidth="1"/>
    <col min="1294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548" width="11.5703125" style="106"/>
    <col min="1549" max="1549" width="14.42578125" style="106" bestFit="1" customWidth="1"/>
    <col min="1550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1804" width="11.5703125" style="106"/>
    <col min="1805" max="1805" width="14.42578125" style="106" bestFit="1" customWidth="1"/>
    <col min="1806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060" width="11.5703125" style="106"/>
    <col min="2061" max="2061" width="14.42578125" style="106" bestFit="1" customWidth="1"/>
    <col min="2062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316" width="11.5703125" style="106"/>
    <col min="2317" max="2317" width="14.42578125" style="106" bestFit="1" customWidth="1"/>
    <col min="2318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572" width="11.5703125" style="106"/>
    <col min="2573" max="2573" width="14.42578125" style="106" bestFit="1" customWidth="1"/>
    <col min="2574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2828" width="11.5703125" style="106"/>
    <col min="2829" max="2829" width="14.42578125" style="106" bestFit="1" customWidth="1"/>
    <col min="2830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084" width="11.5703125" style="106"/>
    <col min="3085" max="3085" width="14.42578125" style="106" bestFit="1" customWidth="1"/>
    <col min="3086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340" width="11.5703125" style="106"/>
    <col min="3341" max="3341" width="14.42578125" style="106" bestFit="1" customWidth="1"/>
    <col min="3342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596" width="11.5703125" style="106"/>
    <col min="3597" max="3597" width="14.42578125" style="106" bestFit="1" customWidth="1"/>
    <col min="3598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3852" width="11.5703125" style="106"/>
    <col min="3853" max="3853" width="14.42578125" style="106" bestFit="1" customWidth="1"/>
    <col min="3854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108" width="11.5703125" style="106"/>
    <col min="4109" max="4109" width="14.42578125" style="106" bestFit="1" customWidth="1"/>
    <col min="4110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364" width="11.5703125" style="106"/>
    <col min="4365" max="4365" width="14.42578125" style="106" bestFit="1" customWidth="1"/>
    <col min="4366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620" width="11.5703125" style="106"/>
    <col min="4621" max="4621" width="14.42578125" style="106" bestFit="1" customWidth="1"/>
    <col min="4622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4876" width="11.5703125" style="106"/>
    <col min="4877" max="4877" width="14.42578125" style="106" bestFit="1" customWidth="1"/>
    <col min="4878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132" width="11.5703125" style="106"/>
    <col min="5133" max="5133" width="14.42578125" style="106" bestFit="1" customWidth="1"/>
    <col min="5134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388" width="11.5703125" style="106"/>
    <col min="5389" max="5389" width="14.42578125" style="106" bestFit="1" customWidth="1"/>
    <col min="5390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644" width="11.5703125" style="106"/>
    <col min="5645" max="5645" width="14.42578125" style="106" bestFit="1" customWidth="1"/>
    <col min="5646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5900" width="11.5703125" style="106"/>
    <col min="5901" max="5901" width="14.42578125" style="106" bestFit="1" customWidth="1"/>
    <col min="5902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156" width="11.5703125" style="106"/>
    <col min="6157" max="6157" width="14.42578125" style="106" bestFit="1" customWidth="1"/>
    <col min="6158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412" width="11.5703125" style="106"/>
    <col min="6413" max="6413" width="14.42578125" style="106" bestFit="1" customWidth="1"/>
    <col min="6414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668" width="11.5703125" style="106"/>
    <col min="6669" max="6669" width="14.42578125" style="106" bestFit="1" customWidth="1"/>
    <col min="6670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6924" width="11.5703125" style="106"/>
    <col min="6925" max="6925" width="14.42578125" style="106" bestFit="1" customWidth="1"/>
    <col min="6926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180" width="11.5703125" style="106"/>
    <col min="7181" max="7181" width="14.42578125" style="106" bestFit="1" customWidth="1"/>
    <col min="7182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436" width="11.5703125" style="106"/>
    <col min="7437" max="7437" width="14.42578125" style="106" bestFit="1" customWidth="1"/>
    <col min="7438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692" width="11.5703125" style="106"/>
    <col min="7693" max="7693" width="14.42578125" style="106" bestFit="1" customWidth="1"/>
    <col min="7694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7948" width="11.5703125" style="106"/>
    <col min="7949" max="7949" width="14.42578125" style="106" bestFit="1" customWidth="1"/>
    <col min="7950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204" width="11.5703125" style="106"/>
    <col min="8205" max="8205" width="14.42578125" style="106" bestFit="1" customWidth="1"/>
    <col min="8206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460" width="11.5703125" style="106"/>
    <col min="8461" max="8461" width="14.42578125" style="106" bestFit="1" customWidth="1"/>
    <col min="8462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716" width="11.5703125" style="106"/>
    <col min="8717" max="8717" width="14.42578125" style="106" bestFit="1" customWidth="1"/>
    <col min="8718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8972" width="11.5703125" style="106"/>
    <col min="8973" max="8973" width="14.42578125" style="106" bestFit="1" customWidth="1"/>
    <col min="8974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228" width="11.5703125" style="106"/>
    <col min="9229" max="9229" width="14.42578125" style="106" bestFit="1" customWidth="1"/>
    <col min="9230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484" width="11.5703125" style="106"/>
    <col min="9485" max="9485" width="14.42578125" style="106" bestFit="1" customWidth="1"/>
    <col min="9486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740" width="11.5703125" style="106"/>
    <col min="9741" max="9741" width="14.42578125" style="106" bestFit="1" customWidth="1"/>
    <col min="9742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9996" width="11.5703125" style="106"/>
    <col min="9997" max="9997" width="14.42578125" style="106" bestFit="1" customWidth="1"/>
    <col min="9998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252" width="11.5703125" style="106"/>
    <col min="10253" max="10253" width="14.42578125" style="106" bestFit="1" customWidth="1"/>
    <col min="10254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508" width="11.5703125" style="106"/>
    <col min="10509" max="10509" width="14.42578125" style="106" bestFit="1" customWidth="1"/>
    <col min="10510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0764" width="11.5703125" style="106"/>
    <col min="10765" max="10765" width="14.42578125" style="106" bestFit="1" customWidth="1"/>
    <col min="10766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020" width="11.5703125" style="106"/>
    <col min="11021" max="11021" width="14.42578125" style="106" bestFit="1" customWidth="1"/>
    <col min="11022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276" width="11.5703125" style="106"/>
    <col min="11277" max="11277" width="14.42578125" style="106" bestFit="1" customWidth="1"/>
    <col min="11278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532" width="11.5703125" style="106"/>
    <col min="11533" max="11533" width="14.42578125" style="106" bestFit="1" customWidth="1"/>
    <col min="11534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1788" width="11.5703125" style="106"/>
    <col min="11789" max="11789" width="14.42578125" style="106" bestFit="1" customWidth="1"/>
    <col min="11790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044" width="11.5703125" style="106"/>
    <col min="12045" max="12045" width="14.42578125" style="106" bestFit="1" customWidth="1"/>
    <col min="12046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300" width="11.5703125" style="106"/>
    <col min="12301" max="12301" width="14.42578125" style="106" bestFit="1" customWidth="1"/>
    <col min="12302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556" width="11.5703125" style="106"/>
    <col min="12557" max="12557" width="14.42578125" style="106" bestFit="1" customWidth="1"/>
    <col min="12558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2812" width="11.5703125" style="106"/>
    <col min="12813" max="12813" width="14.42578125" style="106" bestFit="1" customWidth="1"/>
    <col min="12814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068" width="11.5703125" style="106"/>
    <col min="13069" max="13069" width="14.42578125" style="106" bestFit="1" customWidth="1"/>
    <col min="13070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324" width="11.5703125" style="106"/>
    <col min="13325" max="13325" width="14.42578125" style="106" bestFit="1" customWidth="1"/>
    <col min="13326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580" width="11.5703125" style="106"/>
    <col min="13581" max="13581" width="14.42578125" style="106" bestFit="1" customWidth="1"/>
    <col min="13582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3836" width="11.5703125" style="106"/>
    <col min="13837" max="13837" width="14.42578125" style="106" bestFit="1" customWidth="1"/>
    <col min="13838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092" width="11.5703125" style="106"/>
    <col min="14093" max="14093" width="14.42578125" style="106" bestFit="1" customWidth="1"/>
    <col min="14094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348" width="11.5703125" style="106"/>
    <col min="14349" max="14349" width="14.42578125" style="106" bestFit="1" customWidth="1"/>
    <col min="14350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604" width="11.5703125" style="106"/>
    <col min="14605" max="14605" width="14.42578125" style="106" bestFit="1" customWidth="1"/>
    <col min="14606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4860" width="11.5703125" style="106"/>
    <col min="14861" max="14861" width="14.42578125" style="106" bestFit="1" customWidth="1"/>
    <col min="14862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116" width="11.5703125" style="106"/>
    <col min="15117" max="15117" width="14.42578125" style="106" bestFit="1" customWidth="1"/>
    <col min="15118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372" width="11.5703125" style="106"/>
    <col min="15373" max="15373" width="14.42578125" style="106" bestFit="1" customWidth="1"/>
    <col min="15374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628" width="11.5703125" style="106"/>
    <col min="15629" max="15629" width="14.42578125" style="106" bestFit="1" customWidth="1"/>
    <col min="15630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5884" width="11.5703125" style="106"/>
    <col min="15885" max="15885" width="14.42578125" style="106" bestFit="1" customWidth="1"/>
    <col min="15886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140" width="11.5703125" style="106"/>
    <col min="16141" max="16141" width="14.42578125" style="106" bestFit="1" customWidth="1"/>
    <col min="16142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08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08" t="s">
        <v>762</v>
      </c>
      <c r="C3" s="109"/>
      <c r="D3" s="109"/>
      <c r="E3" s="109"/>
      <c r="F3" s="109"/>
      <c r="G3" s="124">
        <f>K24+'200'!J14+'300'!J13</f>
        <v>-360717390.99000001</v>
      </c>
      <c r="H3" s="109"/>
      <c r="I3" s="109"/>
      <c r="J3" s="109"/>
      <c r="K3" s="109"/>
    </row>
    <row r="4" spans="1:11" ht="15.75" x14ac:dyDescent="0.2">
      <c r="A4" s="107" t="s">
        <v>763</v>
      </c>
      <c r="B4" s="108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08" t="s">
        <v>766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08" t="s">
        <v>768</v>
      </c>
      <c r="C6" s="109"/>
      <c r="D6" s="109"/>
      <c r="E6" s="109"/>
      <c r="F6" s="109" t="s">
        <v>854</v>
      </c>
      <c r="G6" s="125" t="e">
        <f>F6+'200'!J14+'300'!J13</f>
        <v>#VALUE!</v>
      </c>
      <c r="H6" s="109" t="s">
        <v>855</v>
      </c>
      <c r="I6" s="124" t="e">
        <f>G6-H6</f>
        <v>#VALUE!</v>
      </c>
      <c r="J6" s="109"/>
      <c r="K6" s="109"/>
    </row>
    <row r="7" spans="1:11" ht="15.75" x14ac:dyDescent="0.2">
      <c r="A7" s="107" t="s">
        <v>769</v>
      </c>
      <c r="B7" s="108" t="s">
        <v>770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10" t="s">
        <v>772</v>
      </c>
      <c r="B9" s="110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10" t="s">
        <v>778</v>
      </c>
    </row>
    <row r="10" spans="1:11" x14ac:dyDescent="0.2">
      <c r="A10" s="111" t="s">
        <v>779</v>
      </c>
      <c r="B10" s="111" t="s">
        <v>780</v>
      </c>
      <c r="C10" s="112">
        <v>0</v>
      </c>
      <c r="D10" s="112">
        <v>0</v>
      </c>
      <c r="E10" s="112">
        <v>0</v>
      </c>
      <c r="F10" s="112">
        <v>217470460.25999999</v>
      </c>
      <c r="G10" s="112">
        <v>0</v>
      </c>
      <c r="H10" s="112">
        <v>217470460.25999999</v>
      </c>
      <c r="I10" s="112">
        <v>0</v>
      </c>
      <c r="J10" s="123">
        <v>217470460.25999999</v>
      </c>
      <c r="K10" s="112">
        <v>-217470460.25999999</v>
      </c>
    </row>
    <row r="11" spans="1:11" x14ac:dyDescent="0.2">
      <c r="A11" s="111" t="s">
        <v>781</v>
      </c>
      <c r="B11" s="111" t="s">
        <v>782</v>
      </c>
      <c r="C11" s="112">
        <v>0</v>
      </c>
      <c r="D11" s="112">
        <v>0</v>
      </c>
      <c r="E11" s="112">
        <v>0</v>
      </c>
      <c r="F11" s="112">
        <v>2118784.5299999998</v>
      </c>
      <c r="G11" s="112">
        <v>0</v>
      </c>
      <c r="H11" s="112">
        <v>2118784.5299999998</v>
      </c>
      <c r="I11" s="112">
        <v>0</v>
      </c>
      <c r="J11" s="123">
        <v>2118784.5299999998</v>
      </c>
      <c r="K11" s="112">
        <v>-2118784.5299999998</v>
      </c>
    </row>
    <row r="12" spans="1:11" x14ac:dyDescent="0.2">
      <c r="A12" s="111" t="s">
        <v>783</v>
      </c>
      <c r="B12" s="111" t="s">
        <v>784</v>
      </c>
      <c r="C12" s="112">
        <v>0</v>
      </c>
      <c r="D12" s="112">
        <v>0</v>
      </c>
      <c r="E12" s="112">
        <v>0</v>
      </c>
      <c r="F12" s="112">
        <f>1002975.44+219317</f>
        <v>1222292.44</v>
      </c>
      <c r="G12" s="112">
        <v>0</v>
      </c>
      <c r="H12" s="112">
        <f>1002975.44+219317</f>
        <v>1222292.44</v>
      </c>
      <c r="I12" s="112">
        <v>0</v>
      </c>
      <c r="J12" s="123">
        <f>1002975.44+219317</f>
        <v>1222292.44</v>
      </c>
      <c r="K12" s="112">
        <v>-1222292.44</v>
      </c>
    </row>
    <row r="13" spans="1:11" x14ac:dyDescent="0.2">
      <c r="A13" s="111" t="s">
        <v>785</v>
      </c>
      <c r="B13" s="111" t="s">
        <v>786</v>
      </c>
      <c r="C13" s="112">
        <v>0</v>
      </c>
      <c r="D13" s="112">
        <v>0</v>
      </c>
      <c r="E13" s="112">
        <v>0</v>
      </c>
      <c r="F13" s="112">
        <v>1803.84</v>
      </c>
      <c r="G13" s="112">
        <v>0</v>
      </c>
      <c r="H13" s="112">
        <v>1803.84</v>
      </c>
      <c r="I13" s="112">
        <v>0</v>
      </c>
      <c r="J13" s="123">
        <v>1803.84</v>
      </c>
      <c r="K13" s="112">
        <v>-1803.84</v>
      </c>
    </row>
    <row r="14" spans="1:11" x14ac:dyDescent="0.2">
      <c r="A14" s="111" t="s">
        <v>787</v>
      </c>
      <c r="B14" s="111" t="s">
        <v>788</v>
      </c>
      <c r="C14" s="112">
        <v>0</v>
      </c>
      <c r="D14" s="112">
        <v>0</v>
      </c>
      <c r="E14" s="112">
        <v>0</v>
      </c>
      <c r="F14" s="112">
        <v>938371.5</v>
      </c>
      <c r="G14" s="112">
        <v>0</v>
      </c>
      <c r="H14" s="112">
        <v>938371.5</v>
      </c>
      <c r="I14" s="112">
        <v>0</v>
      </c>
      <c r="J14" s="123">
        <v>938371.5</v>
      </c>
      <c r="K14" s="112">
        <v>-938371.5</v>
      </c>
    </row>
    <row r="15" spans="1:11" x14ac:dyDescent="0.2">
      <c r="A15" s="111" t="s">
        <v>789</v>
      </c>
      <c r="B15" s="111" t="s">
        <v>790</v>
      </c>
      <c r="C15" s="112">
        <v>0</v>
      </c>
      <c r="D15" s="112">
        <v>0</v>
      </c>
      <c r="E15" s="112">
        <v>0</v>
      </c>
      <c r="F15" s="112">
        <v>13000000</v>
      </c>
      <c r="G15" s="112">
        <v>0</v>
      </c>
      <c r="H15" s="112">
        <v>13000000</v>
      </c>
      <c r="I15" s="112">
        <v>0</v>
      </c>
      <c r="J15" s="123">
        <v>13000000</v>
      </c>
      <c r="K15" s="112">
        <v>-13000000</v>
      </c>
    </row>
    <row r="16" spans="1:11" x14ac:dyDescent="0.2">
      <c r="A16" s="111" t="s">
        <v>791</v>
      </c>
      <c r="B16" s="111" t="s">
        <v>792</v>
      </c>
      <c r="C16" s="112">
        <v>0</v>
      </c>
      <c r="D16" s="112">
        <v>0</v>
      </c>
      <c r="E16" s="112">
        <v>0</v>
      </c>
      <c r="F16" s="112">
        <v>10503117.77</v>
      </c>
      <c r="G16" s="112">
        <v>0</v>
      </c>
      <c r="H16" s="112">
        <v>10503117.77</v>
      </c>
      <c r="I16" s="112">
        <v>0</v>
      </c>
      <c r="J16" s="123">
        <v>10503117.77</v>
      </c>
      <c r="K16" s="112">
        <v>-10503117.77</v>
      </c>
    </row>
    <row r="17" spans="1:13" x14ac:dyDescent="0.2">
      <c r="A17" s="111" t="s">
        <v>793</v>
      </c>
      <c r="B17" s="111" t="s">
        <v>794</v>
      </c>
      <c r="C17" s="112">
        <v>0</v>
      </c>
      <c r="D17" s="112">
        <v>0</v>
      </c>
      <c r="E17" s="112">
        <v>0</v>
      </c>
      <c r="F17" s="112">
        <v>2850000</v>
      </c>
      <c r="G17" s="112">
        <v>0</v>
      </c>
      <c r="H17" s="112">
        <v>2850000</v>
      </c>
      <c r="I17" s="112">
        <v>0</v>
      </c>
      <c r="J17" s="123">
        <v>2850000</v>
      </c>
      <c r="K17" s="112">
        <v>-2850000</v>
      </c>
    </row>
    <row r="18" spans="1:13" x14ac:dyDescent="0.2">
      <c r="A18" s="111" t="s">
        <v>795</v>
      </c>
      <c r="B18" s="111" t="s">
        <v>796</v>
      </c>
      <c r="C18" s="112">
        <v>0</v>
      </c>
      <c r="D18" s="112">
        <v>0</v>
      </c>
      <c r="E18" s="112">
        <v>0</v>
      </c>
      <c r="F18" s="112">
        <v>3489717</v>
      </c>
      <c r="G18" s="112">
        <v>0</v>
      </c>
      <c r="H18" s="112">
        <v>3489717</v>
      </c>
      <c r="I18" s="112">
        <v>0</v>
      </c>
      <c r="J18" s="123">
        <v>3489717</v>
      </c>
      <c r="K18" s="112">
        <v>-3489717</v>
      </c>
    </row>
    <row r="19" spans="1:13" x14ac:dyDescent="0.2">
      <c r="A19" s="111" t="s">
        <v>797</v>
      </c>
      <c r="B19" s="111" t="s">
        <v>798</v>
      </c>
      <c r="C19" s="112">
        <v>0</v>
      </c>
      <c r="D19" s="112">
        <v>0</v>
      </c>
      <c r="E19" s="112">
        <v>0</v>
      </c>
      <c r="F19" s="112">
        <v>184938409.47</v>
      </c>
      <c r="G19" s="112">
        <v>0</v>
      </c>
      <c r="H19" s="112">
        <v>184938409.47</v>
      </c>
      <c r="I19" s="112">
        <v>0</v>
      </c>
      <c r="J19" s="123">
        <v>184938409.47</v>
      </c>
      <c r="K19" s="112">
        <v>-184938409.47</v>
      </c>
    </row>
    <row r="20" spans="1:13" x14ac:dyDescent="0.2">
      <c r="A20" s="111" t="s">
        <v>799</v>
      </c>
      <c r="B20" s="111" t="s">
        <v>800</v>
      </c>
      <c r="C20" s="112">
        <v>0</v>
      </c>
      <c r="D20" s="112">
        <v>0</v>
      </c>
      <c r="E20" s="112">
        <v>0</v>
      </c>
      <c r="F20" s="112">
        <v>2500</v>
      </c>
      <c r="G20" s="112">
        <v>0</v>
      </c>
      <c r="H20" s="112">
        <v>2500</v>
      </c>
      <c r="I20" s="112">
        <v>0</v>
      </c>
      <c r="J20" s="112">
        <v>2500</v>
      </c>
      <c r="K20" s="112">
        <v>-2500</v>
      </c>
    </row>
    <row r="21" spans="1:13" x14ac:dyDescent="0.2">
      <c r="A21" s="111" t="s">
        <v>801</v>
      </c>
      <c r="B21" s="111" t="s">
        <v>802</v>
      </c>
      <c r="C21" s="112">
        <v>0</v>
      </c>
      <c r="D21" s="112">
        <v>0</v>
      </c>
      <c r="E21" s="112">
        <v>0</v>
      </c>
      <c r="F21" s="112">
        <v>3669</v>
      </c>
      <c r="G21" s="112">
        <v>0</v>
      </c>
      <c r="H21" s="112">
        <v>3669</v>
      </c>
      <c r="I21" s="112">
        <v>0</v>
      </c>
      <c r="J21" s="112">
        <v>3669</v>
      </c>
      <c r="K21" s="112">
        <v>-3669</v>
      </c>
    </row>
    <row r="22" spans="1:13" x14ac:dyDescent="0.2">
      <c r="A22" s="111" t="s">
        <v>803</v>
      </c>
      <c r="B22" s="111" t="s">
        <v>804</v>
      </c>
      <c r="C22" s="112">
        <v>0</v>
      </c>
      <c r="D22" s="112">
        <v>0</v>
      </c>
      <c r="E22" s="112">
        <f>F22</f>
        <v>1381218.79</v>
      </c>
      <c r="F22" s="112">
        <v>1381218.79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</row>
    <row r="23" spans="1:13" x14ac:dyDescent="0.2">
      <c r="A23" s="111" t="s">
        <v>805</v>
      </c>
      <c r="B23" s="111" t="s">
        <v>806</v>
      </c>
      <c r="C23" s="112">
        <v>0</v>
      </c>
      <c r="D23" s="112">
        <v>0</v>
      </c>
      <c r="E23" s="112">
        <v>0</v>
      </c>
      <c r="F23" s="112">
        <v>1851609.31</v>
      </c>
      <c r="G23" s="112">
        <v>0</v>
      </c>
      <c r="H23" s="112">
        <v>1851609.31</v>
      </c>
      <c r="I23" s="112">
        <v>0</v>
      </c>
      <c r="J23" s="123">
        <v>1851609.31</v>
      </c>
      <c r="K23" s="112">
        <v>-1851609.31</v>
      </c>
    </row>
    <row r="24" spans="1:13" ht="14.25" x14ac:dyDescent="0.2">
      <c r="A24" s="561" t="s">
        <v>807</v>
      </c>
      <c r="B24" s="561"/>
      <c r="C24" s="113">
        <v>0</v>
      </c>
      <c r="D24" s="113">
        <v>0</v>
      </c>
      <c r="E24" s="113">
        <v>0</v>
      </c>
      <c r="F24" s="113">
        <v>439552636.91000003</v>
      </c>
      <c r="G24" s="113">
        <v>0</v>
      </c>
      <c r="H24" s="113">
        <v>439552636.91000003</v>
      </c>
      <c r="I24" s="113">
        <v>0</v>
      </c>
      <c r="J24" s="113">
        <v>439552636.91000003</v>
      </c>
      <c r="K24" s="113">
        <f>SUM(K10:K23)</f>
        <v>-438390735.12</v>
      </c>
      <c r="M24" s="114"/>
    </row>
    <row r="25" spans="1:13" x14ac:dyDescent="0.2">
      <c r="A25" s="574"/>
      <c r="B25" s="574"/>
      <c r="C25" s="574"/>
      <c r="D25" s="574"/>
      <c r="E25" s="574"/>
      <c r="F25" s="574"/>
      <c r="G25" s="574"/>
      <c r="H25" s="574"/>
      <c r="I25" s="574"/>
      <c r="J25" s="574"/>
      <c r="K25" s="574"/>
    </row>
    <row r="26" spans="1:13" x14ac:dyDescent="0.2">
      <c r="A26" s="575" t="s">
        <v>771</v>
      </c>
      <c r="B26" s="575"/>
      <c r="C26" s="575"/>
      <c r="D26" s="575"/>
      <c r="E26" s="575"/>
      <c r="F26" s="575"/>
      <c r="G26" s="575"/>
      <c r="H26" s="575"/>
      <c r="I26" s="575"/>
      <c r="J26" s="575"/>
      <c r="K26" s="575"/>
    </row>
    <row r="27" spans="1:13" ht="12.75" customHeight="1" x14ac:dyDescent="0.2">
      <c r="A27" s="110" t="s">
        <v>772</v>
      </c>
      <c r="B27" s="110" t="s">
        <v>773</v>
      </c>
      <c r="C27" s="560" t="s">
        <v>774</v>
      </c>
      <c r="D27" s="560"/>
      <c r="E27" s="560" t="s">
        <v>775</v>
      </c>
      <c r="F27" s="560"/>
      <c r="G27" s="560" t="s">
        <v>776</v>
      </c>
      <c r="H27" s="560"/>
      <c r="I27" s="560" t="s">
        <v>777</v>
      </c>
      <c r="J27" s="560"/>
      <c r="K27" s="110" t="s">
        <v>778</v>
      </c>
    </row>
    <row r="28" spans="1:13" s="127" customFormat="1" x14ac:dyDescent="0.2">
      <c r="A28" s="126" t="s">
        <v>440</v>
      </c>
      <c r="B28" s="126" t="s">
        <v>808</v>
      </c>
      <c r="C28" s="123">
        <v>0</v>
      </c>
      <c r="D28" s="123">
        <v>0</v>
      </c>
      <c r="E28" s="123">
        <v>583642.63</v>
      </c>
      <c r="F28" s="123">
        <v>0</v>
      </c>
      <c r="G28" s="123">
        <v>583642.63</v>
      </c>
      <c r="H28" s="123">
        <v>0</v>
      </c>
      <c r="I28" s="123">
        <v>583642.63</v>
      </c>
      <c r="J28" s="123">
        <v>0</v>
      </c>
      <c r="K28" s="123">
        <v>583642.63</v>
      </c>
    </row>
    <row r="29" spans="1:13" s="127" customFormat="1" x14ac:dyDescent="0.2">
      <c r="A29" s="126" t="s">
        <v>414</v>
      </c>
      <c r="B29" s="126" t="s">
        <v>809</v>
      </c>
      <c r="C29" s="123">
        <v>0</v>
      </c>
      <c r="D29" s="123">
        <v>0</v>
      </c>
      <c r="E29" s="123">
        <v>156789.54</v>
      </c>
      <c r="F29" s="123">
        <v>0</v>
      </c>
      <c r="G29" s="123">
        <v>156789.54</v>
      </c>
      <c r="H29" s="123">
        <v>0</v>
      </c>
      <c r="I29" s="123">
        <v>156789.54</v>
      </c>
      <c r="J29" s="123">
        <v>0</v>
      </c>
      <c r="K29" s="123">
        <v>156789.54</v>
      </c>
    </row>
    <row r="30" spans="1:13" s="127" customFormat="1" x14ac:dyDescent="0.2">
      <c r="A30" s="126" t="s">
        <v>390</v>
      </c>
      <c r="B30" s="126" t="s">
        <v>810</v>
      </c>
      <c r="C30" s="123">
        <v>0</v>
      </c>
      <c r="D30" s="123">
        <v>0</v>
      </c>
      <c r="E30" s="123">
        <v>136877.48000000001</v>
      </c>
      <c r="F30" s="123">
        <v>0</v>
      </c>
      <c r="G30" s="123">
        <v>136877.48000000001</v>
      </c>
      <c r="H30" s="123">
        <v>0</v>
      </c>
      <c r="I30" s="123">
        <v>136877.48000000001</v>
      </c>
      <c r="J30" s="123">
        <v>0</v>
      </c>
      <c r="K30" s="123">
        <v>136877.48000000001</v>
      </c>
    </row>
    <row r="31" spans="1:13" s="127" customFormat="1" x14ac:dyDescent="0.2">
      <c r="A31" s="126" t="s">
        <v>388</v>
      </c>
      <c r="B31" s="126" t="s">
        <v>811</v>
      </c>
      <c r="C31" s="123">
        <v>0</v>
      </c>
      <c r="D31" s="123">
        <v>0</v>
      </c>
      <c r="E31" s="123">
        <v>32741.71</v>
      </c>
      <c r="F31" s="123">
        <v>0</v>
      </c>
      <c r="G31" s="123">
        <v>32741.71</v>
      </c>
      <c r="H31" s="123">
        <v>0</v>
      </c>
      <c r="I31" s="123">
        <v>32741.71</v>
      </c>
      <c r="J31" s="123">
        <v>0</v>
      </c>
      <c r="K31" s="123">
        <v>32741.71</v>
      </c>
    </row>
    <row r="32" spans="1:13" s="127" customFormat="1" x14ac:dyDescent="0.2">
      <c r="A32" s="126" t="s">
        <v>372</v>
      </c>
      <c r="B32" s="126" t="s">
        <v>371</v>
      </c>
      <c r="C32" s="123">
        <v>0</v>
      </c>
      <c r="D32" s="123">
        <v>0</v>
      </c>
      <c r="E32" s="123">
        <v>143572.25</v>
      </c>
      <c r="F32" s="123">
        <v>0</v>
      </c>
      <c r="G32" s="123">
        <v>143572.25</v>
      </c>
      <c r="H32" s="123">
        <v>0</v>
      </c>
      <c r="I32" s="123">
        <v>143572.25</v>
      </c>
      <c r="J32" s="123">
        <v>0</v>
      </c>
      <c r="K32" s="123">
        <v>143572.25</v>
      </c>
    </row>
    <row r="33" spans="1:11" s="127" customFormat="1" x14ac:dyDescent="0.2">
      <c r="A33" s="126" t="s">
        <v>378</v>
      </c>
      <c r="B33" s="126" t="s">
        <v>812</v>
      </c>
      <c r="C33" s="123">
        <v>0</v>
      </c>
      <c r="D33" s="123">
        <v>0</v>
      </c>
      <c r="E33" s="123">
        <v>2703.42</v>
      </c>
      <c r="F33" s="123">
        <v>0</v>
      </c>
      <c r="G33" s="123">
        <v>2703.42</v>
      </c>
      <c r="H33" s="123">
        <v>0</v>
      </c>
      <c r="I33" s="123">
        <v>2703.42</v>
      </c>
      <c r="J33" s="123">
        <v>0</v>
      </c>
      <c r="K33" s="123">
        <v>2703.42</v>
      </c>
    </row>
    <row r="34" spans="1:11" s="127" customFormat="1" x14ac:dyDescent="0.2">
      <c r="A34" s="126" t="s">
        <v>364</v>
      </c>
      <c r="B34" s="126" t="s">
        <v>813</v>
      </c>
      <c r="C34" s="123">
        <v>0</v>
      </c>
      <c r="D34" s="123">
        <v>0</v>
      </c>
      <c r="E34" s="123">
        <v>1469.55</v>
      </c>
      <c r="F34" s="123">
        <v>0</v>
      </c>
      <c r="G34" s="123">
        <v>1469.55</v>
      </c>
      <c r="H34" s="123">
        <v>0</v>
      </c>
      <c r="I34" s="123">
        <v>1469.55</v>
      </c>
      <c r="J34" s="123">
        <v>0</v>
      </c>
      <c r="K34" s="123">
        <v>1469.55</v>
      </c>
    </row>
    <row r="35" spans="1:11" s="127" customFormat="1" x14ac:dyDescent="0.2">
      <c r="A35" s="126" t="s">
        <v>362</v>
      </c>
      <c r="B35" s="126" t="s">
        <v>814</v>
      </c>
      <c r="C35" s="123">
        <v>0</v>
      </c>
      <c r="D35" s="123">
        <v>0</v>
      </c>
      <c r="E35" s="123">
        <v>8243.16</v>
      </c>
      <c r="F35" s="123">
        <v>0</v>
      </c>
      <c r="G35" s="123">
        <v>8243.16</v>
      </c>
      <c r="H35" s="123">
        <v>0</v>
      </c>
      <c r="I35" s="123">
        <v>8243.16</v>
      </c>
      <c r="J35" s="123">
        <v>0</v>
      </c>
      <c r="K35" s="123">
        <v>8243.16</v>
      </c>
    </row>
    <row r="36" spans="1:11" s="127" customFormat="1" x14ac:dyDescent="0.2">
      <c r="A36" s="126" t="s">
        <v>358</v>
      </c>
      <c r="B36" s="126" t="s">
        <v>815</v>
      </c>
      <c r="C36" s="123">
        <v>0</v>
      </c>
      <c r="D36" s="123">
        <v>0</v>
      </c>
      <c r="E36" s="123">
        <v>12984.14</v>
      </c>
      <c r="F36" s="123">
        <v>0</v>
      </c>
      <c r="G36" s="123">
        <v>12984.14</v>
      </c>
      <c r="H36" s="123">
        <v>0</v>
      </c>
      <c r="I36" s="123">
        <v>12984.14</v>
      </c>
      <c r="J36" s="123">
        <v>0</v>
      </c>
      <c r="K36" s="123">
        <v>12984.14</v>
      </c>
    </row>
    <row r="37" spans="1:11" s="127" customFormat="1" x14ac:dyDescent="0.2">
      <c r="A37" s="126" t="s">
        <v>354</v>
      </c>
      <c r="B37" s="126" t="s">
        <v>816</v>
      </c>
      <c r="C37" s="123">
        <v>0</v>
      </c>
      <c r="D37" s="123">
        <v>0</v>
      </c>
      <c r="E37" s="123">
        <v>14085.3</v>
      </c>
      <c r="F37" s="123">
        <v>0</v>
      </c>
      <c r="G37" s="123">
        <v>14085.3</v>
      </c>
      <c r="H37" s="123">
        <v>0</v>
      </c>
      <c r="I37" s="123">
        <v>14085.3</v>
      </c>
      <c r="J37" s="123">
        <v>0</v>
      </c>
      <c r="K37" s="123">
        <v>14085.3</v>
      </c>
    </row>
    <row r="38" spans="1:11" s="127" customFormat="1" x14ac:dyDescent="0.2">
      <c r="A38" s="126" t="s">
        <v>352</v>
      </c>
      <c r="B38" s="126" t="s">
        <v>351</v>
      </c>
      <c r="C38" s="123">
        <v>0</v>
      </c>
      <c r="D38" s="123">
        <v>0</v>
      </c>
      <c r="E38" s="123">
        <v>145</v>
      </c>
      <c r="F38" s="123">
        <v>0</v>
      </c>
      <c r="G38" s="123">
        <v>145</v>
      </c>
      <c r="H38" s="123">
        <v>0</v>
      </c>
      <c r="I38" s="123">
        <v>145</v>
      </c>
      <c r="J38" s="123">
        <v>0</v>
      </c>
      <c r="K38" s="123">
        <v>145</v>
      </c>
    </row>
    <row r="39" spans="1:11" s="127" customFormat="1" x14ac:dyDescent="0.2">
      <c r="A39" s="126" t="s">
        <v>350</v>
      </c>
      <c r="B39" s="126" t="s">
        <v>349</v>
      </c>
      <c r="C39" s="123">
        <v>0</v>
      </c>
      <c r="D39" s="123">
        <v>0</v>
      </c>
      <c r="E39" s="123">
        <v>2414</v>
      </c>
      <c r="F39" s="123">
        <v>0</v>
      </c>
      <c r="G39" s="123">
        <v>2414</v>
      </c>
      <c r="H39" s="123">
        <v>0</v>
      </c>
      <c r="I39" s="123">
        <v>2414</v>
      </c>
      <c r="J39" s="123">
        <v>0</v>
      </c>
      <c r="K39" s="123">
        <v>2414</v>
      </c>
    </row>
    <row r="40" spans="1:11" s="127" customFormat="1" x14ac:dyDescent="0.2">
      <c r="A40" s="126" t="s">
        <v>348</v>
      </c>
      <c r="B40" s="126" t="s">
        <v>347</v>
      </c>
      <c r="C40" s="123">
        <v>0</v>
      </c>
      <c r="D40" s="123">
        <v>0</v>
      </c>
      <c r="E40" s="123">
        <v>992.64</v>
      </c>
      <c r="F40" s="123">
        <v>0</v>
      </c>
      <c r="G40" s="123">
        <v>992.64</v>
      </c>
      <c r="H40" s="123">
        <v>0</v>
      </c>
      <c r="I40" s="123">
        <v>992.64</v>
      </c>
      <c r="J40" s="123">
        <v>0</v>
      </c>
      <c r="K40" s="123">
        <v>992.64</v>
      </c>
    </row>
    <row r="41" spans="1:11" s="127" customFormat="1" x14ac:dyDescent="0.2">
      <c r="A41" s="126" t="s">
        <v>346</v>
      </c>
      <c r="B41" s="126" t="s">
        <v>345</v>
      </c>
      <c r="C41" s="123">
        <v>0</v>
      </c>
      <c r="D41" s="123">
        <v>0</v>
      </c>
      <c r="E41" s="123">
        <v>458.83</v>
      </c>
      <c r="F41" s="123">
        <v>0</v>
      </c>
      <c r="G41" s="123">
        <v>458.83</v>
      </c>
      <c r="H41" s="123">
        <v>0</v>
      </c>
      <c r="I41" s="123">
        <v>458.83</v>
      </c>
      <c r="J41" s="123">
        <v>0</v>
      </c>
      <c r="K41" s="123">
        <v>458.83</v>
      </c>
    </row>
    <row r="42" spans="1:11" s="127" customFormat="1" x14ac:dyDescent="0.2">
      <c r="A42" s="126" t="s">
        <v>340</v>
      </c>
      <c r="B42" s="126" t="s">
        <v>339</v>
      </c>
      <c r="C42" s="123">
        <v>0</v>
      </c>
      <c r="D42" s="123">
        <v>0</v>
      </c>
      <c r="E42" s="123">
        <v>342.69</v>
      </c>
      <c r="F42" s="123">
        <v>0</v>
      </c>
      <c r="G42" s="123">
        <v>342.69</v>
      </c>
      <c r="H42" s="123">
        <v>0</v>
      </c>
      <c r="I42" s="123">
        <v>342.69</v>
      </c>
      <c r="J42" s="123">
        <v>0</v>
      </c>
      <c r="K42" s="123">
        <v>342.69</v>
      </c>
    </row>
    <row r="43" spans="1:11" s="127" customFormat="1" x14ac:dyDescent="0.2">
      <c r="A43" s="126" t="s">
        <v>332</v>
      </c>
      <c r="B43" s="126" t="s">
        <v>817</v>
      </c>
      <c r="C43" s="123">
        <v>0</v>
      </c>
      <c r="D43" s="123">
        <v>0</v>
      </c>
      <c r="E43" s="123">
        <v>13650</v>
      </c>
      <c r="F43" s="123">
        <v>0</v>
      </c>
      <c r="G43" s="123">
        <v>13650</v>
      </c>
      <c r="H43" s="123">
        <v>0</v>
      </c>
      <c r="I43" s="123">
        <v>13650</v>
      </c>
      <c r="J43" s="123">
        <v>0</v>
      </c>
      <c r="K43" s="123">
        <v>13650</v>
      </c>
    </row>
    <row r="44" spans="1:11" s="127" customFormat="1" x14ac:dyDescent="0.2">
      <c r="A44" s="126" t="s">
        <v>330</v>
      </c>
      <c r="B44" s="126" t="s">
        <v>329</v>
      </c>
      <c r="C44" s="123">
        <v>0</v>
      </c>
      <c r="D44" s="123">
        <v>0</v>
      </c>
      <c r="E44" s="123">
        <v>14571.24</v>
      </c>
      <c r="F44" s="123">
        <v>0</v>
      </c>
      <c r="G44" s="123">
        <v>14571.24</v>
      </c>
      <c r="H44" s="123">
        <v>0</v>
      </c>
      <c r="I44" s="123">
        <v>14571.24</v>
      </c>
      <c r="J44" s="123">
        <v>0</v>
      </c>
      <c r="K44" s="123">
        <v>14571.24</v>
      </c>
    </row>
    <row r="45" spans="1:11" s="127" customFormat="1" x14ac:dyDescent="0.2">
      <c r="A45" s="126" t="s">
        <v>328</v>
      </c>
      <c r="B45" s="126" t="s">
        <v>327</v>
      </c>
      <c r="C45" s="123">
        <v>0</v>
      </c>
      <c r="D45" s="123">
        <v>0</v>
      </c>
      <c r="E45" s="123">
        <v>4141.8100000000004</v>
      </c>
      <c r="F45" s="123">
        <v>0</v>
      </c>
      <c r="G45" s="123">
        <v>4141.8100000000004</v>
      </c>
      <c r="H45" s="123">
        <v>0</v>
      </c>
      <c r="I45" s="123">
        <v>4141.8100000000004</v>
      </c>
      <c r="J45" s="123">
        <v>0</v>
      </c>
      <c r="K45" s="123">
        <v>4141.8100000000004</v>
      </c>
    </row>
    <row r="46" spans="1:11" s="127" customFormat="1" x14ac:dyDescent="0.2">
      <c r="A46" s="126" t="s">
        <v>293</v>
      </c>
      <c r="B46" s="126" t="s">
        <v>292</v>
      </c>
      <c r="C46" s="123">
        <v>0</v>
      </c>
      <c r="D46" s="123">
        <v>0</v>
      </c>
      <c r="E46" s="123">
        <v>9704.4699999999993</v>
      </c>
      <c r="F46" s="123">
        <v>0</v>
      </c>
      <c r="G46" s="123">
        <v>9704.4699999999993</v>
      </c>
      <c r="H46" s="123">
        <v>0</v>
      </c>
      <c r="I46" s="123">
        <v>9704.4699999999993</v>
      </c>
      <c r="J46" s="123">
        <v>0</v>
      </c>
      <c r="K46" s="123">
        <v>9704.4699999999993</v>
      </c>
    </row>
    <row r="47" spans="1:11" s="127" customFormat="1" x14ac:dyDescent="0.2">
      <c r="A47" s="126" t="s">
        <v>289</v>
      </c>
      <c r="B47" s="126" t="s">
        <v>818</v>
      </c>
      <c r="C47" s="123">
        <v>0</v>
      </c>
      <c r="D47" s="123">
        <v>0</v>
      </c>
      <c r="E47" s="123">
        <v>4132.55</v>
      </c>
      <c r="F47" s="123">
        <v>0</v>
      </c>
      <c r="G47" s="123">
        <v>4132.55</v>
      </c>
      <c r="H47" s="123">
        <v>0</v>
      </c>
      <c r="I47" s="123">
        <v>4132.55</v>
      </c>
      <c r="J47" s="123">
        <v>0</v>
      </c>
      <c r="K47" s="123">
        <v>4132.55</v>
      </c>
    </row>
    <row r="48" spans="1:11" s="127" customFormat="1" x14ac:dyDescent="0.2">
      <c r="A48" s="126" t="s">
        <v>287</v>
      </c>
      <c r="B48" s="126" t="s">
        <v>286</v>
      </c>
      <c r="C48" s="123">
        <v>0</v>
      </c>
      <c r="D48" s="123">
        <v>0</v>
      </c>
      <c r="E48" s="123">
        <v>3158.88</v>
      </c>
      <c r="F48" s="123">
        <v>0</v>
      </c>
      <c r="G48" s="123">
        <v>3158.88</v>
      </c>
      <c r="H48" s="123">
        <v>0</v>
      </c>
      <c r="I48" s="123">
        <v>3158.88</v>
      </c>
      <c r="J48" s="123">
        <v>0</v>
      </c>
      <c r="K48" s="123">
        <v>3158.88</v>
      </c>
    </row>
    <row r="49" spans="1:11" s="127" customFormat="1" x14ac:dyDescent="0.2">
      <c r="A49" s="126" t="s">
        <v>285</v>
      </c>
      <c r="B49" s="126" t="s">
        <v>284</v>
      </c>
      <c r="C49" s="123">
        <v>0</v>
      </c>
      <c r="D49" s="123">
        <v>0</v>
      </c>
      <c r="E49" s="123">
        <v>86.57</v>
      </c>
      <c r="F49" s="123">
        <v>0</v>
      </c>
      <c r="G49" s="123">
        <v>86.57</v>
      </c>
      <c r="H49" s="123">
        <v>0</v>
      </c>
      <c r="I49" s="123">
        <v>86.57</v>
      </c>
      <c r="J49" s="123">
        <v>0</v>
      </c>
      <c r="K49" s="123">
        <v>86.57</v>
      </c>
    </row>
    <row r="50" spans="1:11" s="127" customFormat="1" x14ac:dyDescent="0.2">
      <c r="A50" s="126" t="s">
        <v>283</v>
      </c>
      <c r="B50" s="126" t="s">
        <v>282</v>
      </c>
      <c r="C50" s="123">
        <v>0</v>
      </c>
      <c r="D50" s="123">
        <v>0</v>
      </c>
      <c r="E50" s="123">
        <v>1967.2</v>
      </c>
      <c r="F50" s="123">
        <v>0</v>
      </c>
      <c r="G50" s="123">
        <v>1967.2</v>
      </c>
      <c r="H50" s="123">
        <v>0</v>
      </c>
      <c r="I50" s="123">
        <v>1967.2</v>
      </c>
      <c r="J50" s="123">
        <v>0</v>
      </c>
      <c r="K50" s="123">
        <v>1967.2</v>
      </c>
    </row>
    <row r="51" spans="1:11" s="127" customFormat="1" x14ac:dyDescent="0.2">
      <c r="A51" s="126" t="s">
        <v>281</v>
      </c>
      <c r="B51" s="126" t="s">
        <v>280</v>
      </c>
      <c r="C51" s="123">
        <v>0</v>
      </c>
      <c r="D51" s="123">
        <v>0</v>
      </c>
      <c r="E51" s="123">
        <v>237.5</v>
      </c>
      <c r="F51" s="123">
        <v>0</v>
      </c>
      <c r="G51" s="123">
        <v>237.5</v>
      </c>
      <c r="H51" s="123">
        <v>0</v>
      </c>
      <c r="I51" s="123">
        <v>237.5</v>
      </c>
      <c r="J51" s="123">
        <v>0</v>
      </c>
      <c r="K51" s="123">
        <v>237.5</v>
      </c>
    </row>
    <row r="52" spans="1:11" s="127" customFormat="1" x14ac:dyDescent="0.2">
      <c r="A52" s="126" t="s">
        <v>279</v>
      </c>
      <c r="B52" s="126" t="s">
        <v>278</v>
      </c>
      <c r="C52" s="123">
        <v>0</v>
      </c>
      <c r="D52" s="123">
        <v>0</v>
      </c>
      <c r="E52" s="123">
        <v>75</v>
      </c>
      <c r="F52" s="123">
        <v>0</v>
      </c>
      <c r="G52" s="123">
        <v>75</v>
      </c>
      <c r="H52" s="123">
        <v>0</v>
      </c>
      <c r="I52" s="123">
        <v>75</v>
      </c>
      <c r="J52" s="123">
        <v>0</v>
      </c>
      <c r="K52" s="123">
        <v>75</v>
      </c>
    </row>
    <row r="53" spans="1:11" s="127" customFormat="1" x14ac:dyDescent="0.2">
      <c r="A53" s="126" t="s">
        <v>275</v>
      </c>
      <c r="B53" s="126" t="s">
        <v>274</v>
      </c>
      <c r="C53" s="123">
        <v>0</v>
      </c>
      <c r="D53" s="123">
        <v>0</v>
      </c>
      <c r="E53" s="123">
        <v>3718.75</v>
      </c>
      <c r="F53" s="123">
        <v>0</v>
      </c>
      <c r="G53" s="123">
        <v>3718.75</v>
      </c>
      <c r="H53" s="123">
        <v>0</v>
      </c>
      <c r="I53" s="123">
        <v>3718.75</v>
      </c>
      <c r="J53" s="123">
        <v>0</v>
      </c>
      <c r="K53" s="123">
        <v>3718.75</v>
      </c>
    </row>
    <row r="54" spans="1:11" s="127" customFormat="1" x14ac:dyDescent="0.2">
      <c r="A54" s="126" t="s">
        <v>273</v>
      </c>
      <c r="B54" s="126" t="s">
        <v>272</v>
      </c>
      <c r="C54" s="123">
        <v>0</v>
      </c>
      <c r="D54" s="123">
        <v>0</v>
      </c>
      <c r="E54" s="123">
        <v>7045.5</v>
      </c>
      <c r="F54" s="123">
        <v>0</v>
      </c>
      <c r="G54" s="123">
        <v>7045.5</v>
      </c>
      <c r="H54" s="123">
        <v>0</v>
      </c>
      <c r="I54" s="123">
        <v>7045.5</v>
      </c>
      <c r="J54" s="123">
        <v>0</v>
      </c>
      <c r="K54" s="123">
        <v>7045.5</v>
      </c>
    </row>
    <row r="55" spans="1:11" s="127" customFormat="1" x14ac:dyDescent="0.2">
      <c r="A55" s="126" t="s">
        <v>271</v>
      </c>
      <c r="B55" s="126" t="s">
        <v>270</v>
      </c>
      <c r="C55" s="123">
        <v>0</v>
      </c>
      <c r="D55" s="123">
        <v>0</v>
      </c>
      <c r="E55" s="123">
        <v>2127.71</v>
      </c>
      <c r="F55" s="123">
        <v>0</v>
      </c>
      <c r="G55" s="123">
        <v>2127.71</v>
      </c>
      <c r="H55" s="123">
        <v>0</v>
      </c>
      <c r="I55" s="123">
        <v>2127.71</v>
      </c>
      <c r="J55" s="123">
        <v>0</v>
      </c>
      <c r="K55" s="123">
        <v>2127.71</v>
      </c>
    </row>
    <row r="56" spans="1:11" s="127" customFormat="1" x14ac:dyDescent="0.2">
      <c r="A56" s="126" t="s">
        <v>269</v>
      </c>
      <c r="B56" s="126" t="s">
        <v>819</v>
      </c>
      <c r="C56" s="123">
        <v>0</v>
      </c>
      <c r="D56" s="123">
        <v>0</v>
      </c>
      <c r="E56" s="123">
        <v>2115.0500000000002</v>
      </c>
      <c r="F56" s="123">
        <v>0</v>
      </c>
      <c r="G56" s="123">
        <v>2115.0500000000002</v>
      </c>
      <c r="H56" s="123">
        <v>0</v>
      </c>
      <c r="I56" s="123">
        <v>2115.0500000000002</v>
      </c>
      <c r="J56" s="123">
        <v>0</v>
      </c>
      <c r="K56" s="123">
        <v>2115.0500000000002</v>
      </c>
    </row>
    <row r="57" spans="1:11" s="127" customFormat="1" x14ac:dyDescent="0.2">
      <c r="A57" s="126" t="s">
        <v>267</v>
      </c>
      <c r="B57" s="126" t="s">
        <v>266</v>
      </c>
      <c r="C57" s="123">
        <v>0</v>
      </c>
      <c r="D57" s="123">
        <v>0</v>
      </c>
      <c r="E57" s="123">
        <v>1143.55</v>
      </c>
      <c r="F57" s="123">
        <v>0</v>
      </c>
      <c r="G57" s="123">
        <v>1143.55</v>
      </c>
      <c r="H57" s="123">
        <v>0</v>
      </c>
      <c r="I57" s="123">
        <v>1143.55</v>
      </c>
      <c r="J57" s="123">
        <v>0</v>
      </c>
      <c r="K57" s="123">
        <v>1143.55</v>
      </c>
    </row>
    <row r="58" spans="1:11" s="127" customFormat="1" x14ac:dyDescent="0.2">
      <c r="A58" s="126" t="s">
        <v>265</v>
      </c>
      <c r="B58" s="126" t="s">
        <v>264</v>
      </c>
      <c r="C58" s="123">
        <v>0</v>
      </c>
      <c r="D58" s="123">
        <v>0</v>
      </c>
      <c r="E58" s="123">
        <v>11671.89</v>
      </c>
      <c r="F58" s="123">
        <v>0</v>
      </c>
      <c r="G58" s="123">
        <v>11671.89</v>
      </c>
      <c r="H58" s="123">
        <v>0</v>
      </c>
      <c r="I58" s="123">
        <v>11671.89</v>
      </c>
      <c r="J58" s="123">
        <v>0</v>
      </c>
      <c r="K58" s="123">
        <v>11671.89</v>
      </c>
    </row>
    <row r="59" spans="1:11" s="127" customFormat="1" x14ac:dyDescent="0.2">
      <c r="A59" s="126" t="s">
        <v>263</v>
      </c>
      <c r="B59" s="126" t="s">
        <v>262</v>
      </c>
      <c r="C59" s="123">
        <v>0</v>
      </c>
      <c r="D59" s="123">
        <v>0</v>
      </c>
      <c r="E59" s="123">
        <v>1133.9000000000001</v>
      </c>
      <c r="F59" s="123">
        <v>0</v>
      </c>
      <c r="G59" s="123">
        <v>1133.9000000000001</v>
      </c>
      <c r="H59" s="123">
        <v>0</v>
      </c>
      <c r="I59" s="123">
        <v>1133.9000000000001</v>
      </c>
      <c r="J59" s="123">
        <v>0</v>
      </c>
      <c r="K59" s="123">
        <v>1133.9000000000001</v>
      </c>
    </row>
    <row r="60" spans="1:11" s="127" customFormat="1" x14ac:dyDescent="0.2">
      <c r="A60" s="126" t="s">
        <v>259</v>
      </c>
      <c r="B60" s="126" t="s">
        <v>258</v>
      </c>
      <c r="C60" s="123">
        <v>0</v>
      </c>
      <c r="D60" s="123">
        <v>0</v>
      </c>
      <c r="E60" s="123">
        <v>7187.5</v>
      </c>
      <c r="F60" s="123">
        <v>0</v>
      </c>
      <c r="G60" s="123">
        <v>7187.5</v>
      </c>
      <c r="H60" s="123">
        <v>0</v>
      </c>
      <c r="I60" s="123">
        <v>7187.5</v>
      </c>
      <c r="J60" s="123">
        <v>0</v>
      </c>
      <c r="K60" s="123">
        <v>7187.5</v>
      </c>
    </row>
    <row r="61" spans="1:11" s="127" customFormat="1" x14ac:dyDescent="0.2">
      <c r="A61" s="126" t="s">
        <v>624</v>
      </c>
      <c r="B61" s="126" t="s">
        <v>623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</row>
    <row r="62" spans="1:11" s="127" customFormat="1" x14ac:dyDescent="0.2">
      <c r="A62" s="126" t="s">
        <v>251</v>
      </c>
      <c r="B62" s="126" t="s">
        <v>820</v>
      </c>
      <c r="C62" s="123">
        <v>0</v>
      </c>
      <c r="D62" s="123">
        <v>0</v>
      </c>
      <c r="E62" s="123">
        <v>125</v>
      </c>
      <c r="F62" s="123">
        <v>0</v>
      </c>
      <c r="G62" s="123">
        <v>125</v>
      </c>
      <c r="H62" s="123">
        <v>0</v>
      </c>
      <c r="I62" s="123">
        <v>125</v>
      </c>
      <c r="J62" s="123">
        <v>0</v>
      </c>
      <c r="K62" s="123">
        <v>125</v>
      </c>
    </row>
    <row r="63" spans="1:11" s="127" customFormat="1" x14ac:dyDescent="0.2">
      <c r="A63" s="126" t="s">
        <v>249</v>
      </c>
      <c r="B63" s="126" t="s">
        <v>248</v>
      </c>
      <c r="C63" s="123">
        <v>0</v>
      </c>
      <c r="D63" s="123">
        <v>0</v>
      </c>
      <c r="E63" s="123">
        <v>3224.61</v>
      </c>
      <c r="F63" s="123">
        <v>0</v>
      </c>
      <c r="G63" s="123">
        <v>3224.61</v>
      </c>
      <c r="H63" s="123">
        <v>0</v>
      </c>
      <c r="I63" s="123">
        <v>3224.61</v>
      </c>
      <c r="J63" s="123">
        <v>0</v>
      </c>
      <c r="K63" s="123">
        <v>3224.61</v>
      </c>
    </row>
    <row r="64" spans="1:11" s="127" customFormat="1" x14ac:dyDescent="0.2">
      <c r="A64" s="126" t="s">
        <v>821</v>
      </c>
      <c r="B64" s="126" t="s">
        <v>822</v>
      </c>
      <c r="C64" s="123">
        <v>0</v>
      </c>
      <c r="D64" s="123">
        <v>0</v>
      </c>
      <c r="E64" s="123">
        <v>460</v>
      </c>
      <c r="F64" s="123">
        <v>0</v>
      </c>
      <c r="G64" s="123">
        <v>460</v>
      </c>
      <c r="H64" s="123">
        <v>0</v>
      </c>
      <c r="I64" s="123">
        <v>460</v>
      </c>
      <c r="J64" s="123">
        <v>0</v>
      </c>
      <c r="K64" s="123">
        <v>460</v>
      </c>
    </row>
    <row r="65" spans="1:11" s="127" customFormat="1" x14ac:dyDescent="0.2">
      <c r="A65" s="126" t="s">
        <v>243</v>
      </c>
      <c r="B65" s="126" t="s">
        <v>823</v>
      </c>
      <c r="C65" s="123">
        <v>0</v>
      </c>
      <c r="D65" s="123">
        <v>0</v>
      </c>
      <c r="E65" s="123">
        <v>9392.73</v>
      </c>
      <c r="F65" s="123">
        <v>0</v>
      </c>
      <c r="G65" s="123">
        <v>9392.73</v>
      </c>
      <c r="H65" s="123">
        <v>0</v>
      </c>
      <c r="I65" s="123">
        <v>9392.73</v>
      </c>
      <c r="J65" s="123">
        <v>0</v>
      </c>
      <c r="K65" s="123">
        <v>9392.73</v>
      </c>
    </row>
    <row r="66" spans="1:11" s="127" customFormat="1" ht="13.5" customHeight="1" x14ac:dyDescent="0.2">
      <c r="A66" s="126" t="s">
        <v>237</v>
      </c>
      <c r="B66" s="126" t="s">
        <v>236</v>
      </c>
      <c r="C66" s="123">
        <v>0</v>
      </c>
      <c r="D66" s="123">
        <v>0</v>
      </c>
      <c r="E66" s="123">
        <v>155317.38</v>
      </c>
      <c r="F66" s="123">
        <v>0</v>
      </c>
      <c r="G66" s="123">
        <v>155317.38</v>
      </c>
      <c r="H66" s="123">
        <v>0</v>
      </c>
      <c r="I66" s="123">
        <v>155317.38</v>
      </c>
      <c r="J66" s="123">
        <v>0</v>
      </c>
      <c r="K66" s="123">
        <v>155317.38</v>
      </c>
    </row>
    <row r="67" spans="1:11" s="127" customFormat="1" x14ac:dyDescent="0.2">
      <c r="A67" s="126" t="s">
        <v>235</v>
      </c>
      <c r="B67" s="126" t="s">
        <v>234</v>
      </c>
      <c r="C67" s="123">
        <v>0</v>
      </c>
      <c r="D67" s="123">
        <v>0</v>
      </c>
      <c r="E67" s="123">
        <v>2304.37</v>
      </c>
      <c r="F67" s="123">
        <v>0</v>
      </c>
      <c r="G67" s="123">
        <v>2304.37</v>
      </c>
      <c r="H67" s="123">
        <v>0</v>
      </c>
      <c r="I67" s="123">
        <v>2304.37</v>
      </c>
      <c r="J67" s="123">
        <v>0</v>
      </c>
      <c r="K67" s="123">
        <v>2304.37</v>
      </c>
    </row>
    <row r="68" spans="1:11" s="127" customFormat="1" x14ac:dyDescent="0.2">
      <c r="A68" s="126" t="s">
        <v>824</v>
      </c>
      <c r="B68" s="126" t="s">
        <v>825</v>
      </c>
      <c r="C68" s="123">
        <v>0</v>
      </c>
      <c r="D68" s="123">
        <v>0</v>
      </c>
      <c r="E68" s="123">
        <v>26562.5</v>
      </c>
      <c r="F68" s="123">
        <v>0</v>
      </c>
      <c r="G68" s="123">
        <v>26562.5</v>
      </c>
      <c r="H68" s="123">
        <v>0</v>
      </c>
      <c r="I68" s="123">
        <v>26562.5</v>
      </c>
      <c r="J68" s="123">
        <v>0</v>
      </c>
      <c r="K68" s="123">
        <v>26562.5</v>
      </c>
    </row>
    <row r="69" spans="1:11" s="127" customFormat="1" x14ac:dyDescent="0.2">
      <c r="A69" s="126" t="s">
        <v>223</v>
      </c>
      <c r="B69" s="126" t="s">
        <v>222</v>
      </c>
      <c r="C69" s="123">
        <v>0</v>
      </c>
      <c r="D69" s="123">
        <v>0</v>
      </c>
      <c r="E69" s="123">
        <v>48572.61</v>
      </c>
      <c r="F69" s="123">
        <v>0</v>
      </c>
      <c r="G69" s="123">
        <v>48572.61</v>
      </c>
      <c r="H69" s="123">
        <v>0</v>
      </c>
      <c r="I69" s="123">
        <v>48572.61</v>
      </c>
      <c r="J69" s="123">
        <v>0</v>
      </c>
      <c r="K69" s="123">
        <v>48572.61</v>
      </c>
    </row>
    <row r="70" spans="1:11" s="127" customFormat="1" x14ac:dyDescent="0.2">
      <c r="A70" s="126" t="s">
        <v>221</v>
      </c>
      <c r="B70" s="126" t="s">
        <v>220</v>
      </c>
      <c r="C70" s="123">
        <v>0</v>
      </c>
      <c r="D70" s="123">
        <v>0</v>
      </c>
      <c r="E70" s="123">
        <v>18937.5</v>
      </c>
      <c r="F70" s="123">
        <v>0</v>
      </c>
      <c r="G70" s="123">
        <v>18937.5</v>
      </c>
      <c r="H70" s="123">
        <v>0</v>
      </c>
      <c r="I70" s="123">
        <v>18937.5</v>
      </c>
      <c r="J70" s="123">
        <v>0</v>
      </c>
      <c r="K70" s="123">
        <v>18937.5</v>
      </c>
    </row>
    <row r="71" spans="1:11" s="127" customFormat="1" x14ac:dyDescent="0.2">
      <c r="A71" s="126" t="s">
        <v>215</v>
      </c>
      <c r="B71" s="126" t="s">
        <v>214</v>
      </c>
      <c r="C71" s="123">
        <v>0</v>
      </c>
      <c r="D71" s="123">
        <v>0</v>
      </c>
      <c r="E71" s="123">
        <v>901.53</v>
      </c>
      <c r="F71" s="123">
        <v>0</v>
      </c>
      <c r="G71" s="123">
        <v>901.53</v>
      </c>
      <c r="H71" s="123">
        <v>0</v>
      </c>
      <c r="I71" s="123">
        <v>901.53</v>
      </c>
      <c r="J71" s="123">
        <v>0</v>
      </c>
      <c r="K71" s="123">
        <v>901.53</v>
      </c>
    </row>
    <row r="72" spans="1:11" s="127" customFormat="1" x14ac:dyDescent="0.2">
      <c r="A72" s="126" t="s">
        <v>211</v>
      </c>
      <c r="B72" s="126" t="s">
        <v>210</v>
      </c>
      <c r="C72" s="123">
        <v>0</v>
      </c>
      <c r="D72" s="123">
        <v>0</v>
      </c>
      <c r="E72" s="123">
        <v>191.1</v>
      </c>
      <c r="F72" s="123">
        <v>0</v>
      </c>
      <c r="G72" s="123">
        <v>191.1</v>
      </c>
      <c r="H72" s="123">
        <v>0</v>
      </c>
      <c r="I72" s="123">
        <v>191.1</v>
      </c>
      <c r="J72" s="123">
        <v>0</v>
      </c>
      <c r="K72" s="123">
        <v>191.1</v>
      </c>
    </row>
    <row r="73" spans="1:11" s="127" customFormat="1" x14ac:dyDescent="0.2">
      <c r="A73" s="126" t="s">
        <v>209</v>
      </c>
      <c r="B73" s="126" t="s">
        <v>208</v>
      </c>
      <c r="C73" s="123">
        <v>0</v>
      </c>
      <c r="D73" s="123">
        <v>0</v>
      </c>
      <c r="E73" s="123">
        <v>600</v>
      </c>
      <c r="F73" s="123">
        <v>0</v>
      </c>
      <c r="G73" s="123">
        <v>600</v>
      </c>
      <c r="H73" s="123">
        <v>0</v>
      </c>
      <c r="I73" s="123">
        <v>600</v>
      </c>
      <c r="J73" s="123">
        <v>0</v>
      </c>
      <c r="K73" s="123">
        <v>600</v>
      </c>
    </row>
    <row r="74" spans="1:11" s="127" customFormat="1" x14ac:dyDescent="0.2">
      <c r="A74" s="126" t="s">
        <v>207</v>
      </c>
      <c r="B74" s="126" t="s">
        <v>206</v>
      </c>
      <c r="C74" s="123">
        <v>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</row>
    <row r="75" spans="1:11" s="127" customFormat="1" x14ac:dyDescent="0.2">
      <c r="A75" s="126" t="s">
        <v>205</v>
      </c>
      <c r="B75" s="126" t="s">
        <v>204</v>
      </c>
      <c r="C75" s="123">
        <v>0</v>
      </c>
      <c r="D75" s="123">
        <v>0</v>
      </c>
      <c r="E75" s="123">
        <v>27562.5</v>
      </c>
      <c r="F75" s="123">
        <v>0</v>
      </c>
      <c r="G75" s="123">
        <v>27562.5</v>
      </c>
      <c r="H75" s="123">
        <v>0</v>
      </c>
      <c r="I75" s="123">
        <v>27562.5</v>
      </c>
      <c r="J75" s="123">
        <v>0</v>
      </c>
      <c r="K75" s="123">
        <v>27562.5</v>
      </c>
    </row>
    <row r="76" spans="1:11" s="127" customFormat="1" x14ac:dyDescent="0.2">
      <c r="A76" s="126" t="s">
        <v>199</v>
      </c>
      <c r="B76" s="126" t="s">
        <v>198</v>
      </c>
      <c r="C76" s="123">
        <v>0</v>
      </c>
      <c r="D76" s="123">
        <v>0</v>
      </c>
      <c r="E76" s="123">
        <v>1290.6300000000001</v>
      </c>
      <c r="F76" s="123">
        <v>0</v>
      </c>
      <c r="G76" s="123">
        <v>1290.6300000000001</v>
      </c>
      <c r="H76" s="123">
        <v>0</v>
      </c>
      <c r="I76" s="123">
        <v>1290.6300000000001</v>
      </c>
      <c r="J76" s="123">
        <v>0</v>
      </c>
      <c r="K76" s="123">
        <v>1290.6300000000001</v>
      </c>
    </row>
    <row r="77" spans="1:11" s="130" customFormat="1" x14ac:dyDescent="0.2">
      <c r="A77" s="128" t="s">
        <v>181</v>
      </c>
      <c r="B77" s="128" t="s">
        <v>180</v>
      </c>
      <c r="C77" s="129">
        <v>0</v>
      </c>
      <c r="D77" s="129">
        <v>0</v>
      </c>
      <c r="E77" s="129">
        <v>506.25</v>
      </c>
      <c r="F77" s="129">
        <v>0</v>
      </c>
      <c r="G77" s="129">
        <v>506.25</v>
      </c>
      <c r="H77" s="129">
        <v>0</v>
      </c>
      <c r="I77" s="129">
        <v>506.25</v>
      </c>
      <c r="J77" s="129">
        <v>0</v>
      </c>
      <c r="K77" s="129">
        <v>506.25</v>
      </c>
    </row>
    <row r="78" spans="1:11" s="127" customFormat="1" x14ac:dyDescent="0.2">
      <c r="A78" s="126" t="s">
        <v>326</v>
      </c>
      <c r="B78" s="126" t="s">
        <v>325</v>
      </c>
      <c r="C78" s="123">
        <v>0</v>
      </c>
      <c r="D78" s="123">
        <v>0</v>
      </c>
      <c r="E78" s="123">
        <v>7405.2</v>
      </c>
      <c r="F78" s="123">
        <v>0</v>
      </c>
      <c r="G78" s="123">
        <v>7405.2</v>
      </c>
      <c r="H78" s="123">
        <v>0</v>
      </c>
      <c r="I78" s="123">
        <v>7405.2</v>
      </c>
      <c r="J78" s="123">
        <v>0</v>
      </c>
      <c r="K78" s="123">
        <v>7405.2</v>
      </c>
    </row>
    <row r="79" spans="1:11" s="127" customFormat="1" x14ac:dyDescent="0.2">
      <c r="A79" s="126" t="s">
        <v>324</v>
      </c>
      <c r="B79" s="126" t="s">
        <v>323</v>
      </c>
      <c r="C79" s="123">
        <v>0</v>
      </c>
      <c r="D79" s="123">
        <v>0</v>
      </c>
      <c r="E79" s="123">
        <v>4419.1000000000004</v>
      </c>
      <c r="F79" s="123">
        <v>0</v>
      </c>
      <c r="G79" s="123">
        <v>4419.1000000000004</v>
      </c>
      <c r="H79" s="123">
        <v>0</v>
      </c>
      <c r="I79" s="123">
        <v>4419.1000000000004</v>
      </c>
      <c r="J79" s="123">
        <v>0</v>
      </c>
      <c r="K79" s="123">
        <v>4419.1000000000004</v>
      </c>
    </row>
    <row r="80" spans="1:11" s="127" customFormat="1" x14ac:dyDescent="0.2">
      <c r="A80" s="126" t="s">
        <v>316</v>
      </c>
      <c r="B80" s="126" t="s">
        <v>826</v>
      </c>
      <c r="C80" s="123">
        <v>0</v>
      </c>
      <c r="D80" s="123">
        <v>0</v>
      </c>
      <c r="E80" s="123">
        <v>7855.67</v>
      </c>
      <c r="F80" s="123">
        <v>0</v>
      </c>
      <c r="G80" s="123">
        <v>7855.67</v>
      </c>
      <c r="H80" s="123">
        <v>0</v>
      </c>
      <c r="I80" s="123">
        <v>7855.67</v>
      </c>
      <c r="J80" s="123">
        <v>0</v>
      </c>
      <c r="K80" s="123">
        <v>7855.67</v>
      </c>
    </row>
    <row r="81" spans="1:11" s="127" customFormat="1" x14ac:dyDescent="0.2">
      <c r="A81" s="126" t="s">
        <v>309</v>
      </c>
      <c r="B81" s="126" t="s">
        <v>827</v>
      </c>
      <c r="C81" s="123">
        <v>0</v>
      </c>
      <c r="D81" s="123">
        <v>0</v>
      </c>
      <c r="E81" s="123">
        <v>5265.08</v>
      </c>
      <c r="F81" s="123">
        <v>0</v>
      </c>
      <c r="G81" s="123">
        <v>5265.08</v>
      </c>
      <c r="H81" s="123">
        <v>0</v>
      </c>
      <c r="I81" s="123">
        <v>5265.08</v>
      </c>
      <c r="J81" s="123">
        <v>0</v>
      </c>
      <c r="K81" s="123">
        <v>5265.08</v>
      </c>
    </row>
    <row r="82" spans="1:11" s="127" customFormat="1" x14ac:dyDescent="0.2">
      <c r="A82" s="126" t="s">
        <v>303</v>
      </c>
      <c r="B82" s="126" t="s">
        <v>302</v>
      </c>
      <c r="C82" s="123">
        <v>0</v>
      </c>
      <c r="D82" s="123">
        <v>0</v>
      </c>
      <c r="E82" s="123">
        <v>8146.76</v>
      </c>
      <c r="F82" s="123">
        <v>0</v>
      </c>
      <c r="G82" s="123">
        <v>8146.76</v>
      </c>
      <c r="H82" s="123">
        <v>0</v>
      </c>
      <c r="I82" s="123">
        <v>8146.76</v>
      </c>
      <c r="J82" s="123">
        <v>0</v>
      </c>
      <c r="K82" s="123">
        <v>8146.76</v>
      </c>
    </row>
    <row r="83" spans="1:11" s="127" customFormat="1" x14ac:dyDescent="0.2">
      <c r="A83" s="126" t="s">
        <v>299</v>
      </c>
      <c r="B83" s="126" t="s">
        <v>298</v>
      </c>
      <c r="C83" s="123">
        <v>0</v>
      </c>
      <c r="D83" s="123">
        <v>0</v>
      </c>
      <c r="E83" s="123">
        <v>5559.04</v>
      </c>
      <c r="F83" s="123">
        <v>0</v>
      </c>
      <c r="G83" s="123">
        <v>5559.04</v>
      </c>
      <c r="H83" s="123">
        <v>0</v>
      </c>
      <c r="I83" s="123">
        <v>5559.04</v>
      </c>
      <c r="J83" s="123">
        <v>0</v>
      </c>
      <c r="K83" s="123">
        <v>5559.04</v>
      </c>
    </row>
    <row r="84" spans="1:11" s="127" customFormat="1" x14ac:dyDescent="0.2">
      <c r="A84" s="126" t="s">
        <v>192</v>
      </c>
      <c r="B84" s="126" t="s">
        <v>191</v>
      </c>
      <c r="C84" s="123">
        <v>0</v>
      </c>
      <c r="D84" s="123">
        <v>0</v>
      </c>
      <c r="E84" s="123">
        <v>3245</v>
      </c>
      <c r="F84" s="123">
        <v>0</v>
      </c>
      <c r="G84" s="123">
        <v>3245</v>
      </c>
      <c r="H84" s="123">
        <v>0</v>
      </c>
      <c r="I84" s="123">
        <v>3245</v>
      </c>
      <c r="J84" s="123">
        <v>0</v>
      </c>
      <c r="K84" s="123">
        <v>3245</v>
      </c>
    </row>
    <row r="85" spans="1:11" s="127" customFormat="1" x14ac:dyDescent="0.2">
      <c r="A85" s="126" t="s">
        <v>190</v>
      </c>
      <c r="B85" s="126" t="s">
        <v>189</v>
      </c>
      <c r="C85" s="123">
        <v>0</v>
      </c>
      <c r="D85" s="123">
        <v>0</v>
      </c>
      <c r="E85" s="123">
        <v>357</v>
      </c>
      <c r="F85" s="123">
        <v>0</v>
      </c>
      <c r="G85" s="123">
        <v>357</v>
      </c>
      <c r="H85" s="123">
        <v>0</v>
      </c>
      <c r="I85" s="123">
        <v>357</v>
      </c>
      <c r="J85" s="123">
        <v>0</v>
      </c>
      <c r="K85" s="123">
        <v>357</v>
      </c>
    </row>
    <row r="86" spans="1:11" s="127" customFormat="1" x14ac:dyDescent="0.2">
      <c r="A86" s="126" t="s">
        <v>188</v>
      </c>
      <c r="B86" s="126" t="s">
        <v>187</v>
      </c>
      <c r="C86" s="123">
        <v>0</v>
      </c>
      <c r="D86" s="123">
        <v>0</v>
      </c>
      <c r="E86" s="123">
        <v>7193.2</v>
      </c>
      <c r="F86" s="123">
        <v>0</v>
      </c>
      <c r="G86" s="123">
        <v>7193.2</v>
      </c>
      <c r="H86" s="123">
        <v>0</v>
      </c>
      <c r="I86" s="123">
        <v>7193.2</v>
      </c>
      <c r="J86" s="123">
        <v>0</v>
      </c>
      <c r="K86" s="123">
        <v>7193.2</v>
      </c>
    </row>
    <row r="87" spans="1:11" s="127" customFormat="1" x14ac:dyDescent="0.2">
      <c r="A87" s="126" t="s">
        <v>186</v>
      </c>
      <c r="B87" s="126" t="s">
        <v>86</v>
      </c>
      <c r="C87" s="123">
        <v>0</v>
      </c>
      <c r="D87" s="123">
        <v>0</v>
      </c>
      <c r="E87" s="123">
        <v>57574.879999999997</v>
      </c>
      <c r="F87" s="123">
        <v>0</v>
      </c>
      <c r="G87" s="123">
        <v>57574.879999999997</v>
      </c>
      <c r="H87" s="123">
        <v>0</v>
      </c>
      <c r="I87" s="123">
        <v>57574.879999999997</v>
      </c>
      <c r="J87" s="123">
        <v>0</v>
      </c>
      <c r="K87" s="123">
        <v>57574.879999999997</v>
      </c>
    </row>
    <row r="88" spans="1:11" s="127" customFormat="1" x14ac:dyDescent="0.2">
      <c r="A88" s="126" t="s">
        <v>185</v>
      </c>
      <c r="B88" s="126" t="s">
        <v>143</v>
      </c>
      <c r="C88" s="123">
        <v>0</v>
      </c>
      <c r="D88" s="123">
        <v>0</v>
      </c>
      <c r="E88" s="123">
        <v>200</v>
      </c>
      <c r="F88" s="123">
        <v>0</v>
      </c>
      <c r="G88" s="123">
        <v>200</v>
      </c>
      <c r="H88" s="123">
        <v>0</v>
      </c>
      <c r="I88" s="123">
        <v>200</v>
      </c>
      <c r="J88" s="123">
        <v>0</v>
      </c>
      <c r="K88" s="123">
        <v>200</v>
      </c>
    </row>
    <row r="89" spans="1:11" s="127" customFormat="1" x14ac:dyDescent="0.2">
      <c r="A89" s="126" t="s">
        <v>184</v>
      </c>
      <c r="B89" s="126" t="s">
        <v>828</v>
      </c>
      <c r="C89" s="123">
        <v>0</v>
      </c>
      <c r="D89" s="123">
        <v>0</v>
      </c>
      <c r="E89" s="123">
        <v>70</v>
      </c>
      <c r="F89" s="123">
        <v>0</v>
      </c>
      <c r="G89" s="123">
        <v>70</v>
      </c>
      <c r="H89" s="123">
        <v>0</v>
      </c>
      <c r="I89" s="123">
        <v>70</v>
      </c>
      <c r="J89" s="123">
        <v>0</v>
      </c>
      <c r="K89" s="123">
        <v>70</v>
      </c>
    </row>
    <row r="90" spans="1:11" s="130" customFormat="1" x14ac:dyDescent="0.2">
      <c r="A90" s="128" t="s">
        <v>177</v>
      </c>
      <c r="B90" s="128" t="s">
        <v>176</v>
      </c>
      <c r="C90" s="129">
        <v>0</v>
      </c>
      <c r="D90" s="129">
        <v>0</v>
      </c>
      <c r="E90" s="129">
        <v>654.99</v>
      </c>
      <c r="F90" s="129">
        <v>0</v>
      </c>
      <c r="G90" s="129">
        <v>654.99</v>
      </c>
      <c r="H90" s="129">
        <v>0</v>
      </c>
      <c r="I90" s="129">
        <v>654.99</v>
      </c>
      <c r="J90" s="129">
        <v>0</v>
      </c>
      <c r="K90" s="129">
        <v>654.99</v>
      </c>
    </row>
    <row r="91" spans="1:11" s="130" customFormat="1" x14ac:dyDescent="0.2">
      <c r="A91" s="128" t="s">
        <v>175</v>
      </c>
      <c r="B91" s="128" t="s">
        <v>174</v>
      </c>
      <c r="C91" s="129">
        <v>0</v>
      </c>
      <c r="D91" s="129">
        <v>0</v>
      </c>
      <c r="E91" s="129">
        <v>2700.02</v>
      </c>
      <c r="F91" s="129">
        <v>0</v>
      </c>
      <c r="G91" s="129">
        <v>2700.02</v>
      </c>
      <c r="H91" s="129">
        <v>0</v>
      </c>
      <c r="I91" s="129">
        <v>2700.02</v>
      </c>
      <c r="J91" s="129">
        <v>0</v>
      </c>
      <c r="K91" s="129">
        <v>2700.02</v>
      </c>
    </row>
    <row r="92" spans="1:11" s="130" customFormat="1" x14ac:dyDescent="0.2">
      <c r="A92" s="128" t="s">
        <v>173</v>
      </c>
      <c r="B92" s="128" t="s">
        <v>172</v>
      </c>
      <c r="C92" s="129">
        <v>0</v>
      </c>
      <c r="D92" s="129">
        <v>0</v>
      </c>
      <c r="E92" s="129">
        <v>204.34</v>
      </c>
      <c r="F92" s="129">
        <v>0</v>
      </c>
      <c r="G92" s="129">
        <v>204.34</v>
      </c>
      <c r="H92" s="129">
        <v>0</v>
      </c>
      <c r="I92" s="129">
        <v>204.34</v>
      </c>
      <c r="J92" s="129">
        <v>0</v>
      </c>
      <c r="K92" s="129">
        <v>204.34</v>
      </c>
    </row>
    <row r="93" spans="1:11" s="130" customFormat="1" x14ac:dyDescent="0.2">
      <c r="A93" s="128" t="s">
        <v>169</v>
      </c>
      <c r="B93" s="128" t="s">
        <v>168</v>
      </c>
      <c r="C93" s="129">
        <v>0</v>
      </c>
      <c r="D93" s="129">
        <v>0</v>
      </c>
      <c r="E93" s="129">
        <v>218.74</v>
      </c>
      <c r="F93" s="129">
        <v>0</v>
      </c>
      <c r="G93" s="129">
        <v>218.74</v>
      </c>
      <c r="H93" s="129">
        <v>0</v>
      </c>
      <c r="I93" s="129">
        <v>218.74</v>
      </c>
      <c r="J93" s="129">
        <v>0</v>
      </c>
      <c r="K93" s="129">
        <v>218.74</v>
      </c>
    </row>
    <row r="94" spans="1:11" s="130" customFormat="1" x14ac:dyDescent="0.2">
      <c r="A94" s="128" t="s">
        <v>165</v>
      </c>
      <c r="B94" s="128" t="s">
        <v>164</v>
      </c>
      <c r="C94" s="129">
        <v>0</v>
      </c>
      <c r="D94" s="129">
        <v>0</v>
      </c>
      <c r="E94" s="129">
        <v>1.57</v>
      </c>
      <c r="F94" s="129">
        <v>0</v>
      </c>
      <c r="G94" s="129">
        <v>1.57</v>
      </c>
      <c r="H94" s="129">
        <v>0</v>
      </c>
      <c r="I94" s="129">
        <v>1.57</v>
      </c>
      <c r="J94" s="129">
        <v>0</v>
      </c>
      <c r="K94" s="129">
        <v>1.57</v>
      </c>
    </row>
    <row r="95" spans="1:11" s="130" customFormat="1" x14ac:dyDescent="0.2">
      <c r="A95" s="128" t="s">
        <v>163</v>
      </c>
      <c r="B95" s="128" t="s">
        <v>162</v>
      </c>
      <c r="C95" s="129">
        <v>0</v>
      </c>
      <c r="D95" s="129">
        <v>0</v>
      </c>
      <c r="E95" s="129">
        <v>0.06</v>
      </c>
      <c r="F95" s="129">
        <v>0</v>
      </c>
      <c r="G95" s="129">
        <v>0.06</v>
      </c>
      <c r="H95" s="129">
        <v>0</v>
      </c>
      <c r="I95" s="129">
        <v>0.06</v>
      </c>
      <c r="J95" s="129">
        <v>0</v>
      </c>
      <c r="K95" s="129">
        <v>0.06</v>
      </c>
    </row>
    <row r="96" spans="1:11" s="130" customFormat="1" x14ac:dyDescent="0.2">
      <c r="A96" s="128" t="s">
        <v>148</v>
      </c>
      <c r="B96" s="128" t="s">
        <v>147</v>
      </c>
      <c r="C96" s="129">
        <v>0</v>
      </c>
      <c r="D96" s="129">
        <v>0</v>
      </c>
      <c r="E96" s="129">
        <v>765.4</v>
      </c>
      <c r="F96" s="129">
        <v>0</v>
      </c>
      <c r="G96" s="129">
        <v>765.4</v>
      </c>
      <c r="H96" s="129">
        <v>0</v>
      </c>
      <c r="I96" s="129">
        <v>765.4</v>
      </c>
      <c r="J96" s="129">
        <v>0</v>
      </c>
      <c r="K96" s="129">
        <v>765.4</v>
      </c>
    </row>
    <row r="97" spans="1:12" s="130" customFormat="1" x14ac:dyDescent="0.2">
      <c r="A97" s="128" t="s">
        <v>142</v>
      </c>
      <c r="B97" s="128" t="s">
        <v>141</v>
      </c>
      <c r="C97" s="129">
        <v>0</v>
      </c>
      <c r="D97" s="129">
        <v>0</v>
      </c>
      <c r="E97" s="129">
        <v>11623</v>
      </c>
      <c r="F97" s="129">
        <v>0</v>
      </c>
      <c r="G97" s="129">
        <v>11623</v>
      </c>
      <c r="H97" s="129">
        <v>0</v>
      </c>
      <c r="I97" s="129">
        <v>11623</v>
      </c>
      <c r="J97" s="129">
        <v>0</v>
      </c>
      <c r="K97" s="129">
        <v>11623</v>
      </c>
    </row>
    <row r="98" spans="1:12" s="130" customFormat="1" x14ac:dyDescent="0.2">
      <c r="A98" s="128" t="s">
        <v>456</v>
      </c>
      <c r="B98" s="128" t="s">
        <v>829</v>
      </c>
      <c r="C98" s="129">
        <v>0</v>
      </c>
      <c r="D98" s="129">
        <v>0</v>
      </c>
      <c r="E98" s="129">
        <v>1687959.68</v>
      </c>
      <c r="F98" s="129">
        <f>F22</f>
        <v>1381218.79</v>
      </c>
      <c r="G98" s="129">
        <f>E98-F98</f>
        <v>306740.8899999999</v>
      </c>
      <c r="H98" s="129">
        <v>0</v>
      </c>
      <c r="I98" s="129">
        <f>G98</f>
        <v>306740.8899999999</v>
      </c>
      <c r="J98" s="129">
        <v>0</v>
      </c>
      <c r="K98" s="129">
        <f>I98</f>
        <v>306740.8899999999</v>
      </c>
    </row>
    <row r="99" spans="1:12" s="130" customFormat="1" x14ac:dyDescent="0.2">
      <c r="A99" s="128" t="s">
        <v>136</v>
      </c>
      <c r="B99" s="128" t="s">
        <v>830</v>
      </c>
      <c r="C99" s="129">
        <v>0</v>
      </c>
      <c r="D99" s="129">
        <v>0</v>
      </c>
      <c r="E99" s="129">
        <v>70373.22</v>
      </c>
      <c r="F99" s="129">
        <v>0</v>
      </c>
      <c r="G99" s="129">
        <v>70373.22</v>
      </c>
      <c r="H99" s="129">
        <v>0</v>
      </c>
      <c r="I99" s="129">
        <v>70373.22</v>
      </c>
      <c r="J99" s="129">
        <v>0</v>
      </c>
      <c r="K99" s="129">
        <v>70373.22</v>
      </c>
    </row>
    <row r="100" spans="1:12" x14ac:dyDescent="0.2">
      <c r="A100" s="111" t="s">
        <v>652</v>
      </c>
      <c r="B100" s="126" t="s">
        <v>651</v>
      </c>
      <c r="C100" s="112">
        <v>0</v>
      </c>
      <c r="D100" s="112">
        <v>0</v>
      </c>
      <c r="E100" s="112">
        <v>374572.5</v>
      </c>
      <c r="F100" s="112">
        <v>0</v>
      </c>
      <c r="G100" s="112">
        <v>374572.5</v>
      </c>
      <c r="H100" s="112">
        <v>0</v>
      </c>
      <c r="I100" s="112">
        <v>374572.5</v>
      </c>
      <c r="J100" s="112">
        <v>0</v>
      </c>
      <c r="K100" s="123">
        <v>374572.5</v>
      </c>
    </row>
    <row r="101" spans="1:12" x14ac:dyDescent="0.2">
      <c r="A101" s="111" t="s">
        <v>831</v>
      </c>
      <c r="B101" s="126" t="s">
        <v>832</v>
      </c>
      <c r="C101" s="112">
        <v>0</v>
      </c>
      <c r="D101" s="112">
        <v>0</v>
      </c>
      <c r="E101" s="112">
        <v>12633.66</v>
      </c>
      <c r="F101" s="112">
        <v>0</v>
      </c>
      <c r="G101" s="112">
        <v>12633.66</v>
      </c>
      <c r="H101" s="112">
        <v>0</v>
      </c>
      <c r="I101" s="112">
        <v>12633.66</v>
      </c>
      <c r="J101" s="112">
        <v>0</v>
      </c>
      <c r="K101" s="112">
        <v>12633.66</v>
      </c>
    </row>
    <row r="102" spans="1:12" ht="14.25" x14ac:dyDescent="0.2">
      <c r="A102" s="561" t="s">
        <v>833</v>
      </c>
      <c r="B102" s="561"/>
      <c r="C102" s="113">
        <v>0</v>
      </c>
      <c r="D102" s="113">
        <v>0</v>
      </c>
      <c r="E102" s="113">
        <v>2062318.55</v>
      </c>
      <c r="F102" s="113">
        <v>0</v>
      </c>
      <c r="G102" s="113">
        <v>2062318.55</v>
      </c>
      <c r="H102" s="113">
        <v>0</v>
      </c>
      <c r="I102" s="113">
        <v>2062318.55</v>
      </c>
      <c r="J102" s="113">
        <v>0</v>
      </c>
      <c r="K102" s="113">
        <f>SUM(K28:K101)</f>
        <v>2369059.4399999995</v>
      </c>
      <c r="L102" s="114"/>
    </row>
    <row r="103" spans="1:12" x14ac:dyDescent="0.2">
      <c r="A103" s="557"/>
      <c r="B103" s="557"/>
      <c r="C103" s="557"/>
      <c r="D103" s="557"/>
      <c r="E103" s="557"/>
      <c r="F103" s="557"/>
      <c r="G103" s="557"/>
      <c r="H103" s="557"/>
      <c r="I103" s="557"/>
      <c r="J103" s="557"/>
      <c r="K103" s="557"/>
    </row>
    <row r="104" spans="1:12" x14ac:dyDescent="0.2">
      <c r="G104" s="114">
        <f>K102+'200'!K82+'300'!I84</f>
        <v>4000012.669999999</v>
      </c>
      <c r="J104" s="114">
        <f>K102-'posebni dio '!D5</f>
        <v>-994881988.125</v>
      </c>
    </row>
  </sheetData>
  <sheetProtection selectLockedCells="1" selectUnlockedCells="1"/>
  <mergeCells count="15">
    <mergeCell ref="A102:B102"/>
    <mergeCell ref="A103:K103"/>
    <mergeCell ref="A24:B24"/>
    <mergeCell ref="A25:K25"/>
    <mergeCell ref="A26:K26"/>
    <mergeCell ref="C27:D27"/>
    <mergeCell ref="E27:F27"/>
    <mergeCell ref="G27:H27"/>
    <mergeCell ref="I27:J27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54" zoomScale="80" zoomScaleNormal="80" workbookViewId="0">
      <selection activeCell="A70" sqref="A70:XFD79"/>
    </sheetView>
  </sheetViews>
  <sheetFormatPr defaultColWidth="11.5703125" defaultRowHeight="12.75" x14ac:dyDescent="0.2"/>
  <cols>
    <col min="1" max="1" width="13.140625" style="106" customWidth="1"/>
    <col min="2" max="2" width="54.7109375" style="106" bestFit="1" customWidth="1"/>
    <col min="3" max="11" width="13.140625" style="106" customWidth="1"/>
    <col min="12" max="256" width="11.5703125" style="106"/>
    <col min="257" max="257" width="13.140625" style="106" customWidth="1"/>
    <col min="258" max="258" width="54.7109375" style="106" bestFit="1" customWidth="1"/>
    <col min="259" max="267" width="13.140625" style="106" customWidth="1"/>
    <col min="268" max="512" width="11.5703125" style="106"/>
    <col min="513" max="513" width="13.140625" style="106" customWidth="1"/>
    <col min="514" max="514" width="54.7109375" style="106" bestFit="1" customWidth="1"/>
    <col min="515" max="523" width="13.140625" style="106" customWidth="1"/>
    <col min="524" max="768" width="11.5703125" style="106"/>
    <col min="769" max="769" width="13.140625" style="106" customWidth="1"/>
    <col min="770" max="770" width="54.7109375" style="106" bestFit="1" customWidth="1"/>
    <col min="771" max="779" width="13.140625" style="106" customWidth="1"/>
    <col min="780" max="1024" width="11.5703125" style="106"/>
    <col min="1025" max="1025" width="13.140625" style="106" customWidth="1"/>
    <col min="1026" max="1026" width="54.7109375" style="106" bestFit="1" customWidth="1"/>
    <col min="1027" max="1035" width="13.140625" style="106" customWidth="1"/>
    <col min="1036" max="1280" width="11.5703125" style="106"/>
    <col min="1281" max="1281" width="13.140625" style="106" customWidth="1"/>
    <col min="1282" max="1282" width="54.7109375" style="106" bestFit="1" customWidth="1"/>
    <col min="1283" max="1291" width="13.140625" style="106" customWidth="1"/>
    <col min="1292" max="1536" width="11.5703125" style="106"/>
    <col min="1537" max="1537" width="13.140625" style="106" customWidth="1"/>
    <col min="1538" max="1538" width="54.7109375" style="106" bestFit="1" customWidth="1"/>
    <col min="1539" max="1547" width="13.140625" style="106" customWidth="1"/>
    <col min="1548" max="1792" width="11.5703125" style="106"/>
    <col min="1793" max="1793" width="13.140625" style="106" customWidth="1"/>
    <col min="1794" max="1794" width="54.7109375" style="106" bestFit="1" customWidth="1"/>
    <col min="1795" max="1803" width="13.140625" style="106" customWidth="1"/>
    <col min="1804" max="2048" width="11.5703125" style="106"/>
    <col min="2049" max="2049" width="13.140625" style="106" customWidth="1"/>
    <col min="2050" max="2050" width="54.7109375" style="106" bestFit="1" customWidth="1"/>
    <col min="2051" max="2059" width="13.140625" style="106" customWidth="1"/>
    <col min="2060" max="2304" width="11.5703125" style="106"/>
    <col min="2305" max="2305" width="13.140625" style="106" customWidth="1"/>
    <col min="2306" max="2306" width="54.7109375" style="106" bestFit="1" customWidth="1"/>
    <col min="2307" max="2315" width="13.140625" style="106" customWidth="1"/>
    <col min="2316" max="2560" width="11.5703125" style="106"/>
    <col min="2561" max="2561" width="13.140625" style="106" customWidth="1"/>
    <col min="2562" max="2562" width="54.7109375" style="106" bestFit="1" customWidth="1"/>
    <col min="2563" max="2571" width="13.140625" style="106" customWidth="1"/>
    <col min="2572" max="2816" width="11.5703125" style="106"/>
    <col min="2817" max="2817" width="13.140625" style="106" customWidth="1"/>
    <col min="2818" max="2818" width="54.7109375" style="106" bestFit="1" customWidth="1"/>
    <col min="2819" max="2827" width="13.140625" style="106" customWidth="1"/>
    <col min="2828" max="3072" width="11.5703125" style="106"/>
    <col min="3073" max="3073" width="13.140625" style="106" customWidth="1"/>
    <col min="3074" max="3074" width="54.7109375" style="106" bestFit="1" customWidth="1"/>
    <col min="3075" max="3083" width="13.140625" style="106" customWidth="1"/>
    <col min="3084" max="3328" width="11.5703125" style="106"/>
    <col min="3329" max="3329" width="13.140625" style="106" customWidth="1"/>
    <col min="3330" max="3330" width="54.7109375" style="106" bestFit="1" customWidth="1"/>
    <col min="3331" max="3339" width="13.140625" style="106" customWidth="1"/>
    <col min="3340" max="3584" width="11.5703125" style="106"/>
    <col min="3585" max="3585" width="13.140625" style="106" customWidth="1"/>
    <col min="3586" max="3586" width="54.7109375" style="106" bestFit="1" customWidth="1"/>
    <col min="3587" max="3595" width="13.140625" style="106" customWidth="1"/>
    <col min="3596" max="3840" width="11.5703125" style="106"/>
    <col min="3841" max="3841" width="13.140625" style="106" customWidth="1"/>
    <col min="3842" max="3842" width="54.7109375" style="106" bestFit="1" customWidth="1"/>
    <col min="3843" max="3851" width="13.140625" style="106" customWidth="1"/>
    <col min="3852" max="4096" width="11.5703125" style="106"/>
    <col min="4097" max="4097" width="13.140625" style="106" customWidth="1"/>
    <col min="4098" max="4098" width="54.7109375" style="106" bestFit="1" customWidth="1"/>
    <col min="4099" max="4107" width="13.140625" style="106" customWidth="1"/>
    <col min="4108" max="4352" width="11.5703125" style="106"/>
    <col min="4353" max="4353" width="13.140625" style="106" customWidth="1"/>
    <col min="4354" max="4354" width="54.7109375" style="106" bestFit="1" customWidth="1"/>
    <col min="4355" max="4363" width="13.140625" style="106" customWidth="1"/>
    <col min="4364" max="4608" width="11.5703125" style="106"/>
    <col min="4609" max="4609" width="13.140625" style="106" customWidth="1"/>
    <col min="4610" max="4610" width="54.7109375" style="106" bestFit="1" customWidth="1"/>
    <col min="4611" max="4619" width="13.140625" style="106" customWidth="1"/>
    <col min="4620" max="4864" width="11.5703125" style="106"/>
    <col min="4865" max="4865" width="13.140625" style="106" customWidth="1"/>
    <col min="4866" max="4866" width="54.7109375" style="106" bestFit="1" customWidth="1"/>
    <col min="4867" max="4875" width="13.140625" style="106" customWidth="1"/>
    <col min="4876" max="5120" width="11.5703125" style="106"/>
    <col min="5121" max="5121" width="13.140625" style="106" customWidth="1"/>
    <col min="5122" max="5122" width="54.7109375" style="106" bestFit="1" customWidth="1"/>
    <col min="5123" max="5131" width="13.140625" style="106" customWidth="1"/>
    <col min="5132" max="5376" width="11.5703125" style="106"/>
    <col min="5377" max="5377" width="13.140625" style="106" customWidth="1"/>
    <col min="5378" max="5378" width="54.7109375" style="106" bestFit="1" customWidth="1"/>
    <col min="5379" max="5387" width="13.140625" style="106" customWidth="1"/>
    <col min="5388" max="5632" width="11.5703125" style="106"/>
    <col min="5633" max="5633" width="13.140625" style="106" customWidth="1"/>
    <col min="5634" max="5634" width="54.7109375" style="106" bestFit="1" customWidth="1"/>
    <col min="5635" max="5643" width="13.140625" style="106" customWidth="1"/>
    <col min="5644" max="5888" width="11.5703125" style="106"/>
    <col min="5889" max="5889" width="13.140625" style="106" customWidth="1"/>
    <col min="5890" max="5890" width="54.7109375" style="106" bestFit="1" customWidth="1"/>
    <col min="5891" max="5899" width="13.140625" style="106" customWidth="1"/>
    <col min="5900" max="6144" width="11.5703125" style="106"/>
    <col min="6145" max="6145" width="13.140625" style="106" customWidth="1"/>
    <col min="6146" max="6146" width="54.7109375" style="106" bestFit="1" customWidth="1"/>
    <col min="6147" max="6155" width="13.140625" style="106" customWidth="1"/>
    <col min="6156" max="6400" width="11.5703125" style="106"/>
    <col min="6401" max="6401" width="13.140625" style="106" customWidth="1"/>
    <col min="6402" max="6402" width="54.7109375" style="106" bestFit="1" customWidth="1"/>
    <col min="6403" max="6411" width="13.140625" style="106" customWidth="1"/>
    <col min="6412" max="6656" width="11.5703125" style="106"/>
    <col min="6657" max="6657" width="13.140625" style="106" customWidth="1"/>
    <col min="6658" max="6658" width="54.7109375" style="106" bestFit="1" customWidth="1"/>
    <col min="6659" max="6667" width="13.140625" style="106" customWidth="1"/>
    <col min="6668" max="6912" width="11.5703125" style="106"/>
    <col min="6913" max="6913" width="13.140625" style="106" customWidth="1"/>
    <col min="6914" max="6914" width="54.7109375" style="106" bestFit="1" customWidth="1"/>
    <col min="6915" max="6923" width="13.140625" style="106" customWidth="1"/>
    <col min="6924" max="7168" width="11.5703125" style="106"/>
    <col min="7169" max="7169" width="13.140625" style="106" customWidth="1"/>
    <col min="7170" max="7170" width="54.7109375" style="106" bestFit="1" customWidth="1"/>
    <col min="7171" max="7179" width="13.140625" style="106" customWidth="1"/>
    <col min="7180" max="7424" width="11.5703125" style="106"/>
    <col min="7425" max="7425" width="13.140625" style="106" customWidth="1"/>
    <col min="7426" max="7426" width="54.7109375" style="106" bestFit="1" customWidth="1"/>
    <col min="7427" max="7435" width="13.140625" style="106" customWidth="1"/>
    <col min="7436" max="7680" width="11.5703125" style="106"/>
    <col min="7681" max="7681" width="13.140625" style="106" customWidth="1"/>
    <col min="7682" max="7682" width="54.7109375" style="106" bestFit="1" customWidth="1"/>
    <col min="7683" max="7691" width="13.140625" style="106" customWidth="1"/>
    <col min="7692" max="7936" width="11.5703125" style="106"/>
    <col min="7937" max="7937" width="13.140625" style="106" customWidth="1"/>
    <col min="7938" max="7938" width="54.7109375" style="106" bestFit="1" customWidth="1"/>
    <col min="7939" max="7947" width="13.140625" style="106" customWidth="1"/>
    <col min="7948" max="8192" width="11.5703125" style="106"/>
    <col min="8193" max="8193" width="13.140625" style="106" customWidth="1"/>
    <col min="8194" max="8194" width="54.7109375" style="106" bestFit="1" customWidth="1"/>
    <col min="8195" max="8203" width="13.140625" style="106" customWidth="1"/>
    <col min="8204" max="8448" width="11.5703125" style="106"/>
    <col min="8449" max="8449" width="13.140625" style="106" customWidth="1"/>
    <col min="8450" max="8450" width="54.7109375" style="106" bestFit="1" customWidth="1"/>
    <col min="8451" max="8459" width="13.140625" style="106" customWidth="1"/>
    <col min="8460" max="8704" width="11.5703125" style="106"/>
    <col min="8705" max="8705" width="13.140625" style="106" customWidth="1"/>
    <col min="8706" max="8706" width="54.7109375" style="106" bestFit="1" customWidth="1"/>
    <col min="8707" max="8715" width="13.140625" style="106" customWidth="1"/>
    <col min="8716" max="8960" width="11.5703125" style="106"/>
    <col min="8961" max="8961" width="13.140625" style="106" customWidth="1"/>
    <col min="8962" max="8962" width="54.7109375" style="106" bestFit="1" customWidth="1"/>
    <col min="8963" max="8971" width="13.140625" style="106" customWidth="1"/>
    <col min="8972" max="9216" width="11.5703125" style="106"/>
    <col min="9217" max="9217" width="13.140625" style="106" customWidth="1"/>
    <col min="9218" max="9218" width="54.7109375" style="106" bestFit="1" customWidth="1"/>
    <col min="9219" max="9227" width="13.140625" style="106" customWidth="1"/>
    <col min="9228" max="9472" width="11.5703125" style="106"/>
    <col min="9473" max="9473" width="13.140625" style="106" customWidth="1"/>
    <col min="9474" max="9474" width="54.7109375" style="106" bestFit="1" customWidth="1"/>
    <col min="9475" max="9483" width="13.140625" style="106" customWidth="1"/>
    <col min="9484" max="9728" width="11.5703125" style="106"/>
    <col min="9729" max="9729" width="13.140625" style="106" customWidth="1"/>
    <col min="9730" max="9730" width="54.7109375" style="106" bestFit="1" customWidth="1"/>
    <col min="9731" max="9739" width="13.140625" style="106" customWidth="1"/>
    <col min="9740" max="9984" width="11.5703125" style="106"/>
    <col min="9985" max="9985" width="13.140625" style="106" customWidth="1"/>
    <col min="9986" max="9986" width="54.7109375" style="106" bestFit="1" customWidth="1"/>
    <col min="9987" max="9995" width="13.140625" style="106" customWidth="1"/>
    <col min="9996" max="10240" width="11.5703125" style="106"/>
    <col min="10241" max="10241" width="13.140625" style="106" customWidth="1"/>
    <col min="10242" max="10242" width="54.7109375" style="106" bestFit="1" customWidth="1"/>
    <col min="10243" max="10251" width="13.140625" style="106" customWidth="1"/>
    <col min="10252" max="10496" width="11.5703125" style="106"/>
    <col min="10497" max="10497" width="13.140625" style="106" customWidth="1"/>
    <col min="10498" max="10498" width="54.7109375" style="106" bestFit="1" customWidth="1"/>
    <col min="10499" max="10507" width="13.140625" style="106" customWidth="1"/>
    <col min="10508" max="10752" width="11.5703125" style="106"/>
    <col min="10753" max="10753" width="13.140625" style="106" customWidth="1"/>
    <col min="10754" max="10754" width="54.7109375" style="106" bestFit="1" customWidth="1"/>
    <col min="10755" max="10763" width="13.140625" style="106" customWidth="1"/>
    <col min="10764" max="11008" width="11.5703125" style="106"/>
    <col min="11009" max="11009" width="13.140625" style="106" customWidth="1"/>
    <col min="11010" max="11010" width="54.7109375" style="106" bestFit="1" customWidth="1"/>
    <col min="11011" max="11019" width="13.140625" style="106" customWidth="1"/>
    <col min="11020" max="11264" width="11.5703125" style="106"/>
    <col min="11265" max="11265" width="13.140625" style="106" customWidth="1"/>
    <col min="11266" max="11266" width="54.7109375" style="106" bestFit="1" customWidth="1"/>
    <col min="11267" max="11275" width="13.140625" style="106" customWidth="1"/>
    <col min="11276" max="11520" width="11.5703125" style="106"/>
    <col min="11521" max="11521" width="13.140625" style="106" customWidth="1"/>
    <col min="11522" max="11522" width="54.7109375" style="106" bestFit="1" customWidth="1"/>
    <col min="11523" max="11531" width="13.140625" style="106" customWidth="1"/>
    <col min="11532" max="11776" width="11.5703125" style="106"/>
    <col min="11777" max="11777" width="13.140625" style="106" customWidth="1"/>
    <col min="11778" max="11778" width="54.7109375" style="106" bestFit="1" customWidth="1"/>
    <col min="11779" max="11787" width="13.140625" style="106" customWidth="1"/>
    <col min="11788" max="12032" width="11.5703125" style="106"/>
    <col min="12033" max="12033" width="13.140625" style="106" customWidth="1"/>
    <col min="12034" max="12034" width="54.7109375" style="106" bestFit="1" customWidth="1"/>
    <col min="12035" max="12043" width="13.140625" style="106" customWidth="1"/>
    <col min="12044" max="12288" width="11.5703125" style="106"/>
    <col min="12289" max="12289" width="13.140625" style="106" customWidth="1"/>
    <col min="12290" max="12290" width="54.7109375" style="106" bestFit="1" customWidth="1"/>
    <col min="12291" max="12299" width="13.140625" style="106" customWidth="1"/>
    <col min="12300" max="12544" width="11.5703125" style="106"/>
    <col min="12545" max="12545" width="13.140625" style="106" customWidth="1"/>
    <col min="12546" max="12546" width="54.7109375" style="106" bestFit="1" customWidth="1"/>
    <col min="12547" max="12555" width="13.140625" style="106" customWidth="1"/>
    <col min="12556" max="12800" width="11.5703125" style="106"/>
    <col min="12801" max="12801" width="13.140625" style="106" customWidth="1"/>
    <col min="12802" max="12802" width="54.7109375" style="106" bestFit="1" customWidth="1"/>
    <col min="12803" max="12811" width="13.140625" style="106" customWidth="1"/>
    <col min="12812" max="13056" width="11.5703125" style="106"/>
    <col min="13057" max="13057" width="13.140625" style="106" customWidth="1"/>
    <col min="13058" max="13058" width="54.7109375" style="106" bestFit="1" customWidth="1"/>
    <col min="13059" max="13067" width="13.140625" style="106" customWidth="1"/>
    <col min="13068" max="13312" width="11.5703125" style="106"/>
    <col min="13313" max="13313" width="13.140625" style="106" customWidth="1"/>
    <col min="13314" max="13314" width="54.7109375" style="106" bestFit="1" customWidth="1"/>
    <col min="13315" max="13323" width="13.140625" style="106" customWidth="1"/>
    <col min="13324" max="13568" width="11.5703125" style="106"/>
    <col min="13569" max="13569" width="13.140625" style="106" customWidth="1"/>
    <col min="13570" max="13570" width="54.7109375" style="106" bestFit="1" customWidth="1"/>
    <col min="13571" max="13579" width="13.140625" style="106" customWidth="1"/>
    <col min="13580" max="13824" width="11.5703125" style="106"/>
    <col min="13825" max="13825" width="13.140625" style="106" customWidth="1"/>
    <col min="13826" max="13826" width="54.7109375" style="106" bestFit="1" customWidth="1"/>
    <col min="13827" max="13835" width="13.140625" style="106" customWidth="1"/>
    <col min="13836" max="14080" width="11.5703125" style="106"/>
    <col min="14081" max="14081" width="13.140625" style="106" customWidth="1"/>
    <col min="14082" max="14082" width="54.7109375" style="106" bestFit="1" customWidth="1"/>
    <col min="14083" max="14091" width="13.140625" style="106" customWidth="1"/>
    <col min="14092" max="14336" width="11.5703125" style="106"/>
    <col min="14337" max="14337" width="13.140625" style="106" customWidth="1"/>
    <col min="14338" max="14338" width="54.7109375" style="106" bestFit="1" customWidth="1"/>
    <col min="14339" max="14347" width="13.140625" style="106" customWidth="1"/>
    <col min="14348" max="14592" width="11.5703125" style="106"/>
    <col min="14593" max="14593" width="13.140625" style="106" customWidth="1"/>
    <col min="14594" max="14594" width="54.7109375" style="106" bestFit="1" customWidth="1"/>
    <col min="14595" max="14603" width="13.140625" style="106" customWidth="1"/>
    <col min="14604" max="14848" width="11.5703125" style="106"/>
    <col min="14849" max="14849" width="13.140625" style="106" customWidth="1"/>
    <col min="14850" max="14850" width="54.7109375" style="106" bestFit="1" customWidth="1"/>
    <col min="14851" max="14859" width="13.140625" style="106" customWidth="1"/>
    <col min="14860" max="15104" width="11.5703125" style="106"/>
    <col min="15105" max="15105" width="13.140625" style="106" customWidth="1"/>
    <col min="15106" max="15106" width="54.7109375" style="106" bestFit="1" customWidth="1"/>
    <col min="15107" max="15115" width="13.140625" style="106" customWidth="1"/>
    <col min="15116" max="15360" width="11.5703125" style="106"/>
    <col min="15361" max="15361" width="13.140625" style="106" customWidth="1"/>
    <col min="15362" max="15362" width="54.7109375" style="106" bestFit="1" customWidth="1"/>
    <col min="15363" max="15371" width="13.140625" style="106" customWidth="1"/>
    <col min="15372" max="15616" width="11.5703125" style="106"/>
    <col min="15617" max="15617" width="13.140625" style="106" customWidth="1"/>
    <col min="15618" max="15618" width="54.7109375" style="106" bestFit="1" customWidth="1"/>
    <col min="15619" max="15627" width="13.140625" style="106" customWidth="1"/>
    <col min="15628" max="15872" width="11.5703125" style="106"/>
    <col min="15873" max="15873" width="13.140625" style="106" customWidth="1"/>
    <col min="15874" max="15874" width="54.7109375" style="106" bestFit="1" customWidth="1"/>
    <col min="15875" max="15883" width="13.140625" style="106" customWidth="1"/>
    <col min="15884" max="16128" width="11.5703125" style="106"/>
    <col min="16129" max="16129" width="13.140625" style="106" customWidth="1"/>
    <col min="16130" max="16130" width="54.7109375" style="106" bestFit="1" customWidth="1"/>
    <col min="16131" max="16139" width="13.140625" style="106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108" t="s">
        <v>760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.75" x14ac:dyDescent="0.2">
      <c r="A3" s="107" t="s">
        <v>761</v>
      </c>
      <c r="B3" s="108" t="s">
        <v>762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x14ac:dyDescent="0.2">
      <c r="A4" s="107" t="s">
        <v>763</v>
      </c>
      <c r="B4" s="108" t="s">
        <v>764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x14ac:dyDescent="0.2">
      <c r="A5" s="107" t="s">
        <v>765</v>
      </c>
      <c r="B5" s="108" t="s">
        <v>766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x14ac:dyDescent="0.2">
      <c r="A6" s="107" t="s">
        <v>767</v>
      </c>
      <c r="B6" s="108" t="s">
        <v>847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">
      <c r="A7" s="107" t="s">
        <v>769</v>
      </c>
      <c r="B7" s="108" t="s">
        <v>848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110" t="s">
        <v>772</v>
      </c>
      <c r="B9" s="110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110" t="s">
        <v>778</v>
      </c>
    </row>
    <row r="10" spans="1:11" x14ac:dyDescent="0.2">
      <c r="A10" s="111" t="s">
        <v>843</v>
      </c>
      <c r="B10" s="111" t="s">
        <v>844</v>
      </c>
      <c r="C10" s="112">
        <v>0</v>
      </c>
      <c r="D10" s="112">
        <v>0</v>
      </c>
      <c r="E10" s="112">
        <v>0</v>
      </c>
      <c r="F10" s="112">
        <v>77000000</v>
      </c>
      <c r="G10" s="112">
        <v>0</v>
      </c>
      <c r="H10" s="112">
        <v>77000000</v>
      </c>
      <c r="I10" s="112">
        <v>0</v>
      </c>
      <c r="J10" s="112">
        <v>77000000</v>
      </c>
      <c r="K10" s="112">
        <v>-77000000</v>
      </c>
    </row>
    <row r="11" spans="1:11" x14ac:dyDescent="0.2">
      <c r="A11" s="111" t="s">
        <v>785</v>
      </c>
      <c r="B11" s="111" t="s">
        <v>786</v>
      </c>
      <c r="C11" s="112">
        <v>0</v>
      </c>
      <c r="D11" s="112">
        <v>0</v>
      </c>
      <c r="E11" s="112">
        <v>0</v>
      </c>
      <c r="F11" s="112">
        <v>1623.46</v>
      </c>
      <c r="G11" s="112">
        <v>0</v>
      </c>
      <c r="H11" s="112">
        <v>1623.46</v>
      </c>
      <c r="I11" s="112">
        <v>0</v>
      </c>
      <c r="J11" s="112">
        <v>1623.46</v>
      </c>
      <c r="K11" s="112">
        <v>-1623.46</v>
      </c>
    </row>
    <row r="12" spans="1:11" x14ac:dyDescent="0.2">
      <c r="A12" s="111" t="s">
        <v>787</v>
      </c>
      <c r="B12" s="111" t="s">
        <v>788</v>
      </c>
      <c r="C12" s="112">
        <v>0</v>
      </c>
      <c r="D12" s="112">
        <v>0</v>
      </c>
      <c r="E12" s="112">
        <v>0</v>
      </c>
      <c r="F12" s="112">
        <v>442827</v>
      </c>
      <c r="G12" s="112">
        <v>0</v>
      </c>
      <c r="H12" s="112">
        <v>442827</v>
      </c>
      <c r="I12" s="112">
        <v>0</v>
      </c>
      <c r="J12" s="112">
        <v>442827</v>
      </c>
      <c r="K12" s="112">
        <v>-442827</v>
      </c>
    </row>
    <row r="13" spans="1:11" x14ac:dyDescent="0.2">
      <c r="A13" s="111" t="s">
        <v>801</v>
      </c>
      <c r="B13" s="111" t="s">
        <v>802</v>
      </c>
      <c r="C13" s="112">
        <v>0</v>
      </c>
      <c r="D13" s="112">
        <v>0</v>
      </c>
      <c r="E13" s="112">
        <v>0</v>
      </c>
      <c r="F13" s="112">
        <v>3302.1</v>
      </c>
      <c r="G13" s="112">
        <v>0</v>
      </c>
      <c r="H13" s="112">
        <v>3302.1</v>
      </c>
      <c r="I13" s="112">
        <v>0</v>
      </c>
      <c r="J13" s="112">
        <v>3302.1</v>
      </c>
      <c r="K13" s="112">
        <v>-3302.1</v>
      </c>
    </row>
    <row r="14" spans="1:11" ht="14.25" x14ac:dyDescent="0.2">
      <c r="A14" s="561" t="s">
        <v>807</v>
      </c>
      <c r="B14" s="561"/>
      <c r="C14" s="113">
        <v>0</v>
      </c>
      <c r="D14" s="113">
        <v>0</v>
      </c>
      <c r="E14" s="113">
        <v>0</v>
      </c>
      <c r="F14" s="113">
        <v>77447752.560000002</v>
      </c>
      <c r="G14" s="113">
        <v>0</v>
      </c>
      <c r="H14" s="113">
        <v>77447752.560000002</v>
      </c>
      <c r="I14" s="113">
        <v>0</v>
      </c>
      <c r="J14" s="113">
        <v>77447752.560000002</v>
      </c>
      <c r="K14" s="113">
        <v>-77447752.560000002</v>
      </c>
    </row>
    <row r="15" spans="1:11" x14ac:dyDescent="0.2">
      <c r="A15" s="557"/>
      <c r="B15" s="557"/>
      <c r="C15" s="557"/>
      <c r="D15" s="557"/>
      <c r="E15" s="557"/>
      <c r="F15" s="557"/>
      <c r="G15" s="557"/>
      <c r="H15" s="557"/>
      <c r="I15" s="557"/>
      <c r="J15" s="557"/>
      <c r="K15" s="557"/>
    </row>
    <row r="16" spans="1:11" x14ac:dyDescent="0.2">
      <c r="A16" s="559" t="s">
        <v>771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</row>
    <row r="17" spans="1:11" ht="12.75" customHeight="1" x14ac:dyDescent="0.2">
      <c r="A17" s="110" t="s">
        <v>772</v>
      </c>
      <c r="B17" s="110" t="s">
        <v>773</v>
      </c>
      <c r="C17" s="560" t="s">
        <v>774</v>
      </c>
      <c r="D17" s="560"/>
      <c r="E17" s="560" t="s">
        <v>775</v>
      </c>
      <c r="F17" s="560"/>
      <c r="G17" s="560" t="s">
        <v>776</v>
      </c>
      <c r="H17" s="560"/>
      <c r="I17" s="560" t="s">
        <v>777</v>
      </c>
      <c r="J17" s="560"/>
      <c r="K17" s="110" t="s">
        <v>778</v>
      </c>
    </row>
    <row r="18" spans="1:11" s="130" customFormat="1" ht="18" customHeight="1" x14ac:dyDescent="0.2">
      <c r="A18" s="128" t="s">
        <v>440</v>
      </c>
      <c r="B18" s="128" t="s">
        <v>808</v>
      </c>
      <c r="C18" s="129">
        <v>0</v>
      </c>
      <c r="D18" s="129">
        <v>0</v>
      </c>
      <c r="E18" s="129">
        <v>539567.1</v>
      </c>
      <c r="F18" s="129">
        <v>0</v>
      </c>
      <c r="G18" s="129">
        <v>539567.1</v>
      </c>
      <c r="H18" s="129">
        <v>0</v>
      </c>
      <c r="I18" s="129">
        <v>539567.1</v>
      </c>
      <c r="J18" s="129">
        <v>0</v>
      </c>
      <c r="K18" s="129">
        <v>539567.1</v>
      </c>
    </row>
    <row r="19" spans="1:11" s="130" customFormat="1" x14ac:dyDescent="0.2">
      <c r="A19" s="128" t="s">
        <v>414</v>
      </c>
      <c r="B19" s="128" t="s">
        <v>809</v>
      </c>
      <c r="C19" s="129">
        <v>0</v>
      </c>
      <c r="D19" s="129">
        <v>0</v>
      </c>
      <c r="E19" s="129">
        <v>164690.82999999999</v>
      </c>
      <c r="F19" s="129">
        <v>0</v>
      </c>
      <c r="G19" s="129">
        <v>164690.82999999999</v>
      </c>
      <c r="H19" s="129">
        <v>0</v>
      </c>
      <c r="I19" s="129">
        <v>164690.82999999999</v>
      </c>
      <c r="J19" s="129">
        <v>0</v>
      </c>
      <c r="K19" s="129">
        <v>164690.82999999999</v>
      </c>
    </row>
    <row r="20" spans="1:11" s="130" customFormat="1" x14ac:dyDescent="0.2">
      <c r="A20" s="128" t="s">
        <v>390</v>
      </c>
      <c r="B20" s="128" t="s">
        <v>810</v>
      </c>
      <c r="C20" s="129">
        <v>0</v>
      </c>
      <c r="D20" s="129">
        <v>0</v>
      </c>
      <c r="E20" s="129">
        <v>124263.03999999999</v>
      </c>
      <c r="F20" s="129">
        <v>0</v>
      </c>
      <c r="G20" s="129">
        <v>124263.03999999999</v>
      </c>
      <c r="H20" s="129">
        <v>0</v>
      </c>
      <c r="I20" s="129">
        <v>124263.03999999999</v>
      </c>
      <c r="J20" s="129">
        <v>0</v>
      </c>
      <c r="K20" s="129">
        <v>124263.03999999999</v>
      </c>
    </row>
    <row r="21" spans="1:11" s="130" customFormat="1" x14ac:dyDescent="0.2">
      <c r="A21" s="128" t="s">
        <v>388</v>
      </c>
      <c r="B21" s="128" t="s">
        <v>811</v>
      </c>
      <c r="C21" s="129">
        <v>0</v>
      </c>
      <c r="D21" s="129">
        <v>0</v>
      </c>
      <c r="E21" s="129">
        <v>37789.360000000001</v>
      </c>
      <c r="F21" s="129">
        <v>0</v>
      </c>
      <c r="G21" s="129">
        <v>37789.360000000001</v>
      </c>
      <c r="H21" s="129">
        <v>0</v>
      </c>
      <c r="I21" s="129">
        <v>37789.360000000001</v>
      </c>
      <c r="J21" s="129">
        <v>0</v>
      </c>
      <c r="K21" s="129">
        <v>37789.360000000001</v>
      </c>
    </row>
    <row r="22" spans="1:11" s="130" customFormat="1" x14ac:dyDescent="0.2">
      <c r="A22" s="128" t="s">
        <v>372</v>
      </c>
      <c r="B22" s="128" t="s">
        <v>371</v>
      </c>
      <c r="C22" s="129">
        <v>0</v>
      </c>
      <c r="D22" s="129">
        <v>0</v>
      </c>
      <c r="E22" s="129">
        <v>136912.20000000001</v>
      </c>
      <c r="F22" s="129">
        <v>0</v>
      </c>
      <c r="G22" s="129">
        <v>136912.20000000001</v>
      </c>
      <c r="H22" s="129">
        <v>0</v>
      </c>
      <c r="I22" s="129">
        <v>136912.20000000001</v>
      </c>
      <c r="J22" s="129">
        <v>0</v>
      </c>
      <c r="K22" s="129">
        <v>136912.20000000001</v>
      </c>
    </row>
    <row r="23" spans="1:11" s="130" customFormat="1" x14ac:dyDescent="0.2">
      <c r="A23" s="128" t="s">
        <v>378</v>
      </c>
      <c r="B23" s="128" t="s">
        <v>812</v>
      </c>
      <c r="C23" s="129">
        <v>0</v>
      </c>
      <c r="D23" s="129">
        <v>0</v>
      </c>
      <c r="E23" s="129">
        <v>1593.77</v>
      </c>
      <c r="F23" s="129">
        <v>0</v>
      </c>
      <c r="G23" s="129">
        <v>1593.77</v>
      </c>
      <c r="H23" s="129">
        <v>0</v>
      </c>
      <c r="I23" s="129">
        <v>1593.77</v>
      </c>
      <c r="J23" s="129">
        <v>0</v>
      </c>
      <c r="K23" s="129">
        <v>1593.77</v>
      </c>
    </row>
    <row r="24" spans="1:11" s="130" customFormat="1" x14ac:dyDescent="0.2">
      <c r="A24" s="128" t="s">
        <v>364</v>
      </c>
      <c r="B24" s="128" t="s">
        <v>813</v>
      </c>
      <c r="C24" s="129">
        <v>0</v>
      </c>
      <c r="D24" s="129">
        <v>0</v>
      </c>
      <c r="E24" s="129">
        <v>153</v>
      </c>
      <c r="F24" s="129">
        <v>0</v>
      </c>
      <c r="G24" s="129">
        <v>153</v>
      </c>
      <c r="H24" s="129">
        <v>0</v>
      </c>
      <c r="I24" s="129">
        <v>153</v>
      </c>
      <c r="J24" s="129">
        <v>0</v>
      </c>
      <c r="K24" s="129">
        <v>153</v>
      </c>
    </row>
    <row r="25" spans="1:11" s="130" customFormat="1" x14ac:dyDescent="0.2">
      <c r="A25" s="128" t="s">
        <v>362</v>
      </c>
      <c r="B25" s="128" t="s">
        <v>814</v>
      </c>
      <c r="C25" s="129">
        <v>0</v>
      </c>
      <c r="D25" s="129">
        <v>0</v>
      </c>
      <c r="E25" s="129">
        <v>7362.86</v>
      </c>
      <c r="F25" s="129">
        <v>0</v>
      </c>
      <c r="G25" s="129">
        <v>7362.86</v>
      </c>
      <c r="H25" s="129">
        <v>0</v>
      </c>
      <c r="I25" s="129">
        <v>7362.86</v>
      </c>
      <c r="J25" s="129">
        <v>0</v>
      </c>
      <c r="K25" s="129">
        <v>7362.86</v>
      </c>
    </row>
    <row r="26" spans="1:11" s="130" customFormat="1" x14ac:dyDescent="0.2">
      <c r="A26" s="128" t="s">
        <v>358</v>
      </c>
      <c r="B26" s="128" t="s">
        <v>815</v>
      </c>
      <c r="C26" s="129">
        <v>0</v>
      </c>
      <c r="D26" s="129">
        <v>0</v>
      </c>
      <c r="E26" s="129">
        <v>11715.38</v>
      </c>
      <c r="F26" s="129">
        <v>0</v>
      </c>
      <c r="G26" s="129">
        <v>11715.38</v>
      </c>
      <c r="H26" s="129">
        <v>0</v>
      </c>
      <c r="I26" s="129">
        <v>11715.38</v>
      </c>
      <c r="J26" s="129">
        <v>0</v>
      </c>
      <c r="K26" s="129">
        <v>11715.38</v>
      </c>
    </row>
    <row r="27" spans="1:11" s="130" customFormat="1" x14ac:dyDescent="0.2">
      <c r="A27" s="128" t="s">
        <v>354</v>
      </c>
      <c r="B27" s="128" t="s">
        <v>816</v>
      </c>
      <c r="C27" s="129">
        <v>0</v>
      </c>
      <c r="D27" s="129">
        <v>0</v>
      </c>
      <c r="E27" s="129">
        <v>13614.19</v>
      </c>
      <c r="F27" s="129">
        <v>0</v>
      </c>
      <c r="G27" s="129">
        <v>13614.19</v>
      </c>
      <c r="H27" s="129">
        <v>0</v>
      </c>
      <c r="I27" s="129">
        <v>13614.19</v>
      </c>
      <c r="J27" s="129">
        <v>0</v>
      </c>
      <c r="K27" s="129">
        <v>13614.19</v>
      </c>
    </row>
    <row r="28" spans="1:11" s="130" customFormat="1" x14ac:dyDescent="0.2">
      <c r="A28" s="128" t="s">
        <v>352</v>
      </c>
      <c r="B28" s="128" t="s">
        <v>351</v>
      </c>
      <c r="C28" s="129">
        <v>0</v>
      </c>
      <c r="D28" s="129">
        <v>0</v>
      </c>
      <c r="E28" s="129">
        <v>130.5</v>
      </c>
      <c r="F28" s="129">
        <v>0</v>
      </c>
      <c r="G28" s="129">
        <v>130.5</v>
      </c>
      <c r="H28" s="129">
        <v>0</v>
      </c>
      <c r="I28" s="129">
        <v>130.5</v>
      </c>
      <c r="J28" s="129">
        <v>0</v>
      </c>
      <c r="K28" s="129">
        <v>130.5</v>
      </c>
    </row>
    <row r="29" spans="1:11" s="130" customFormat="1" x14ac:dyDescent="0.2">
      <c r="A29" s="128" t="s">
        <v>350</v>
      </c>
      <c r="B29" s="128" t="s">
        <v>349</v>
      </c>
      <c r="C29" s="129">
        <v>0</v>
      </c>
      <c r="D29" s="129">
        <v>0</v>
      </c>
      <c r="E29" s="129">
        <v>833.4</v>
      </c>
      <c r="F29" s="129">
        <v>0</v>
      </c>
      <c r="G29" s="129">
        <v>833.4</v>
      </c>
      <c r="H29" s="129">
        <v>0</v>
      </c>
      <c r="I29" s="129">
        <v>833.4</v>
      </c>
      <c r="J29" s="129">
        <v>0</v>
      </c>
      <c r="K29" s="129">
        <v>833.4</v>
      </c>
    </row>
    <row r="30" spans="1:11" s="130" customFormat="1" x14ac:dyDescent="0.2">
      <c r="A30" s="128" t="s">
        <v>348</v>
      </c>
      <c r="B30" s="128" t="s">
        <v>347</v>
      </c>
      <c r="C30" s="129">
        <v>0</v>
      </c>
      <c r="D30" s="129">
        <v>0</v>
      </c>
      <c r="E30" s="129">
        <v>731.7</v>
      </c>
      <c r="F30" s="129">
        <v>0</v>
      </c>
      <c r="G30" s="129">
        <v>731.7</v>
      </c>
      <c r="H30" s="129">
        <v>0</v>
      </c>
      <c r="I30" s="129">
        <v>731.7</v>
      </c>
      <c r="J30" s="129">
        <v>0</v>
      </c>
      <c r="K30" s="129">
        <v>731.7</v>
      </c>
    </row>
    <row r="31" spans="1:11" s="130" customFormat="1" x14ac:dyDescent="0.2">
      <c r="A31" s="128" t="s">
        <v>346</v>
      </c>
      <c r="B31" s="128" t="s">
        <v>345</v>
      </c>
      <c r="C31" s="129">
        <v>0</v>
      </c>
      <c r="D31" s="129">
        <v>0</v>
      </c>
      <c r="E31" s="129">
        <v>387.19</v>
      </c>
      <c r="F31" s="129">
        <v>0</v>
      </c>
      <c r="G31" s="129">
        <v>387.19</v>
      </c>
      <c r="H31" s="129">
        <v>0</v>
      </c>
      <c r="I31" s="129">
        <v>387.19</v>
      </c>
      <c r="J31" s="129">
        <v>0</v>
      </c>
      <c r="K31" s="129">
        <v>387.19</v>
      </c>
    </row>
    <row r="32" spans="1:11" s="130" customFormat="1" x14ac:dyDescent="0.2">
      <c r="A32" s="128" t="s">
        <v>332</v>
      </c>
      <c r="B32" s="128" t="s">
        <v>817</v>
      </c>
      <c r="C32" s="129">
        <v>0</v>
      </c>
      <c r="D32" s="129">
        <v>0</v>
      </c>
      <c r="E32" s="129">
        <v>11913</v>
      </c>
      <c r="F32" s="129">
        <v>0</v>
      </c>
      <c r="G32" s="129">
        <v>11913</v>
      </c>
      <c r="H32" s="129">
        <v>0</v>
      </c>
      <c r="I32" s="129">
        <v>11913</v>
      </c>
      <c r="J32" s="129">
        <v>0</v>
      </c>
      <c r="K32" s="129">
        <v>11913</v>
      </c>
    </row>
    <row r="33" spans="1:11" s="130" customFormat="1" x14ac:dyDescent="0.2">
      <c r="A33" s="128" t="s">
        <v>330</v>
      </c>
      <c r="B33" s="128" t="s">
        <v>329</v>
      </c>
      <c r="C33" s="129">
        <v>0</v>
      </c>
      <c r="D33" s="129">
        <v>0</v>
      </c>
      <c r="E33" s="129">
        <v>4564.13</v>
      </c>
      <c r="F33" s="129">
        <v>0</v>
      </c>
      <c r="G33" s="129">
        <v>4564.13</v>
      </c>
      <c r="H33" s="129">
        <v>0</v>
      </c>
      <c r="I33" s="129">
        <v>4564.13</v>
      </c>
      <c r="J33" s="129">
        <v>0</v>
      </c>
      <c r="K33" s="129">
        <v>4564.13</v>
      </c>
    </row>
    <row r="34" spans="1:11" s="130" customFormat="1" x14ac:dyDescent="0.2">
      <c r="A34" s="128" t="s">
        <v>328</v>
      </c>
      <c r="B34" s="128" t="s">
        <v>327</v>
      </c>
      <c r="C34" s="129">
        <v>0</v>
      </c>
      <c r="D34" s="129">
        <v>0</v>
      </c>
      <c r="E34" s="129">
        <v>2940.12</v>
      </c>
      <c r="F34" s="129">
        <v>0</v>
      </c>
      <c r="G34" s="129">
        <v>2940.12</v>
      </c>
      <c r="H34" s="129">
        <v>0</v>
      </c>
      <c r="I34" s="129">
        <v>2940.12</v>
      </c>
      <c r="J34" s="129">
        <v>0</v>
      </c>
      <c r="K34" s="129">
        <v>2940.12</v>
      </c>
    </row>
    <row r="35" spans="1:11" s="130" customFormat="1" x14ac:dyDescent="0.2">
      <c r="A35" s="128" t="s">
        <v>293</v>
      </c>
      <c r="B35" s="128" t="s">
        <v>292</v>
      </c>
      <c r="C35" s="129">
        <v>0</v>
      </c>
      <c r="D35" s="129">
        <v>0</v>
      </c>
      <c r="E35" s="129">
        <v>8734.02</v>
      </c>
      <c r="F35" s="129">
        <v>0</v>
      </c>
      <c r="G35" s="129">
        <v>8734.02</v>
      </c>
      <c r="H35" s="129">
        <v>0</v>
      </c>
      <c r="I35" s="129">
        <v>8734.02</v>
      </c>
      <c r="J35" s="129">
        <v>0</v>
      </c>
      <c r="K35" s="129">
        <v>8734.02</v>
      </c>
    </row>
    <row r="36" spans="1:11" s="130" customFormat="1" x14ac:dyDescent="0.2">
      <c r="A36" s="128" t="s">
        <v>289</v>
      </c>
      <c r="B36" s="128" t="s">
        <v>818</v>
      </c>
      <c r="C36" s="129">
        <v>0</v>
      </c>
      <c r="D36" s="129">
        <v>0</v>
      </c>
      <c r="E36" s="129">
        <v>3719.3</v>
      </c>
      <c r="F36" s="129">
        <v>0</v>
      </c>
      <c r="G36" s="129">
        <v>3719.3</v>
      </c>
      <c r="H36" s="129">
        <v>0</v>
      </c>
      <c r="I36" s="129">
        <v>3719.3</v>
      </c>
      <c r="J36" s="129">
        <v>0</v>
      </c>
      <c r="K36" s="129">
        <v>3719.3</v>
      </c>
    </row>
    <row r="37" spans="1:11" s="130" customFormat="1" x14ac:dyDescent="0.2">
      <c r="A37" s="128" t="s">
        <v>287</v>
      </c>
      <c r="B37" s="128" t="s">
        <v>286</v>
      </c>
      <c r="C37" s="129">
        <v>0</v>
      </c>
      <c r="D37" s="129">
        <v>0</v>
      </c>
      <c r="E37" s="129">
        <v>2843.02</v>
      </c>
      <c r="F37" s="129">
        <v>0</v>
      </c>
      <c r="G37" s="129">
        <v>2843.02</v>
      </c>
      <c r="H37" s="129">
        <v>0</v>
      </c>
      <c r="I37" s="129">
        <v>2843.02</v>
      </c>
      <c r="J37" s="129">
        <v>0</v>
      </c>
      <c r="K37" s="129">
        <v>2843.02</v>
      </c>
    </row>
    <row r="38" spans="1:11" s="130" customFormat="1" x14ac:dyDescent="0.2">
      <c r="A38" s="128" t="s">
        <v>285</v>
      </c>
      <c r="B38" s="128" t="s">
        <v>284</v>
      </c>
      <c r="C38" s="129">
        <v>0</v>
      </c>
      <c r="D38" s="129">
        <v>0</v>
      </c>
      <c r="E38" s="129">
        <v>77.91</v>
      </c>
      <c r="F38" s="129">
        <v>0</v>
      </c>
      <c r="G38" s="129">
        <v>77.91</v>
      </c>
      <c r="H38" s="129">
        <v>0</v>
      </c>
      <c r="I38" s="129">
        <v>77.91</v>
      </c>
      <c r="J38" s="129">
        <v>0</v>
      </c>
      <c r="K38" s="129">
        <v>77.91</v>
      </c>
    </row>
    <row r="39" spans="1:11" s="130" customFormat="1" x14ac:dyDescent="0.2">
      <c r="A39" s="128" t="s">
        <v>283</v>
      </c>
      <c r="B39" s="128" t="s">
        <v>282</v>
      </c>
      <c r="C39" s="129">
        <v>0</v>
      </c>
      <c r="D39" s="129">
        <v>0</v>
      </c>
      <c r="E39" s="129">
        <v>1770.47</v>
      </c>
      <c r="F39" s="129">
        <v>0</v>
      </c>
      <c r="G39" s="129">
        <v>1770.47</v>
      </c>
      <c r="H39" s="129">
        <v>0</v>
      </c>
      <c r="I39" s="129">
        <v>1770.47</v>
      </c>
      <c r="J39" s="129">
        <v>0</v>
      </c>
      <c r="K39" s="129">
        <v>1770.47</v>
      </c>
    </row>
    <row r="40" spans="1:11" s="130" customFormat="1" x14ac:dyDescent="0.2">
      <c r="A40" s="128" t="s">
        <v>281</v>
      </c>
      <c r="B40" s="128" t="s">
        <v>280</v>
      </c>
      <c r="C40" s="129">
        <v>0</v>
      </c>
      <c r="D40" s="129">
        <v>0</v>
      </c>
      <c r="E40" s="129">
        <v>213.75</v>
      </c>
      <c r="F40" s="129">
        <v>0</v>
      </c>
      <c r="G40" s="129">
        <v>213.75</v>
      </c>
      <c r="H40" s="129">
        <v>0</v>
      </c>
      <c r="I40" s="129">
        <v>213.75</v>
      </c>
      <c r="J40" s="129">
        <v>0</v>
      </c>
      <c r="K40" s="129">
        <v>213.75</v>
      </c>
    </row>
    <row r="41" spans="1:11" s="130" customFormat="1" x14ac:dyDescent="0.2">
      <c r="A41" s="128" t="s">
        <v>279</v>
      </c>
      <c r="B41" s="128" t="s">
        <v>278</v>
      </c>
      <c r="C41" s="129">
        <v>0</v>
      </c>
      <c r="D41" s="129">
        <v>0</v>
      </c>
      <c r="E41" s="129">
        <v>67.5</v>
      </c>
      <c r="F41" s="129">
        <v>0</v>
      </c>
      <c r="G41" s="129">
        <v>67.5</v>
      </c>
      <c r="H41" s="129">
        <v>0</v>
      </c>
      <c r="I41" s="129">
        <v>67.5</v>
      </c>
      <c r="J41" s="129">
        <v>0</v>
      </c>
      <c r="K41" s="129">
        <v>67.5</v>
      </c>
    </row>
    <row r="42" spans="1:11" s="130" customFormat="1" x14ac:dyDescent="0.2">
      <c r="A42" s="128" t="s">
        <v>275</v>
      </c>
      <c r="B42" s="128" t="s">
        <v>274</v>
      </c>
      <c r="C42" s="129">
        <v>0</v>
      </c>
      <c r="D42" s="129">
        <v>0</v>
      </c>
      <c r="E42" s="129">
        <v>3346.88</v>
      </c>
      <c r="F42" s="129">
        <v>0</v>
      </c>
      <c r="G42" s="129">
        <v>3346.88</v>
      </c>
      <c r="H42" s="129">
        <v>0</v>
      </c>
      <c r="I42" s="129">
        <v>3346.88</v>
      </c>
      <c r="J42" s="129">
        <v>0</v>
      </c>
      <c r="K42" s="129">
        <v>3346.88</v>
      </c>
    </row>
    <row r="43" spans="1:11" s="130" customFormat="1" x14ac:dyDescent="0.2">
      <c r="A43" s="128" t="s">
        <v>271</v>
      </c>
      <c r="B43" s="128" t="s">
        <v>270</v>
      </c>
      <c r="C43" s="129">
        <v>0</v>
      </c>
      <c r="D43" s="129">
        <v>0</v>
      </c>
      <c r="E43" s="129">
        <v>1914.95</v>
      </c>
      <c r="F43" s="129">
        <v>0</v>
      </c>
      <c r="G43" s="129">
        <v>1914.95</v>
      </c>
      <c r="H43" s="129">
        <v>0</v>
      </c>
      <c r="I43" s="129">
        <v>1914.95</v>
      </c>
      <c r="J43" s="129">
        <v>0</v>
      </c>
      <c r="K43" s="129">
        <v>1914.95</v>
      </c>
    </row>
    <row r="44" spans="1:11" s="130" customFormat="1" x14ac:dyDescent="0.2">
      <c r="A44" s="128" t="s">
        <v>269</v>
      </c>
      <c r="B44" s="128" t="s">
        <v>819</v>
      </c>
      <c r="C44" s="129">
        <v>0</v>
      </c>
      <c r="D44" s="129">
        <v>0</v>
      </c>
      <c r="E44" s="129">
        <v>1903.54</v>
      </c>
      <c r="F44" s="129">
        <v>0</v>
      </c>
      <c r="G44" s="129">
        <v>1903.54</v>
      </c>
      <c r="H44" s="129">
        <v>0</v>
      </c>
      <c r="I44" s="129">
        <v>1903.54</v>
      </c>
      <c r="J44" s="129">
        <v>0</v>
      </c>
      <c r="K44" s="129">
        <v>1903.54</v>
      </c>
    </row>
    <row r="45" spans="1:11" s="130" customFormat="1" x14ac:dyDescent="0.2">
      <c r="A45" s="128" t="s">
        <v>267</v>
      </c>
      <c r="B45" s="128" t="s">
        <v>266</v>
      </c>
      <c r="C45" s="129">
        <v>0</v>
      </c>
      <c r="D45" s="129">
        <v>0</v>
      </c>
      <c r="E45" s="129">
        <v>1029.2</v>
      </c>
      <c r="F45" s="129">
        <v>0</v>
      </c>
      <c r="G45" s="129">
        <v>1029.2</v>
      </c>
      <c r="H45" s="129">
        <v>0</v>
      </c>
      <c r="I45" s="129">
        <v>1029.2</v>
      </c>
      <c r="J45" s="129">
        <v>0</v>
      </c>
      <c r="K45" s="129">
        <v>1029.2</v>
      </c>
    </row>
    <row r="46" spans="1:11" s="130" customFormat="1" x14ac:dyDescent="0.2">
      <c r="A46" s="128" t="s">
        <v>265</v>
      </c>
      <c r="B46" s="128" t="s">
        <v>264</v>
      </c>
      <c r="C46" s="129">
        <v>0</v>
      </c>
      <c r="D46" s="129">
        <v>0</v>
      </c>
      <c r="E46" s="129">
        <v>10504.68</v>
      </c>
      <c r="F46" s="129">
        <v>0</v>
      </c>
      <c r="G46" s="129">
        <v>10504.68</v>
      </c>
      <c r="H46" s="129">
        <v>0</v>
      </c>
      <c r="I46" s="129">
        <v>10504.68</v>
      </c>
      <c r="J46" s="129">
        <v>0</v>
      </c>
      <c r="K46" s="129">
        <v>10504.68</v>
      </c>
    </row>
    <row r="47" spans="1:11" s="130" customFormat="1" x14ac:dyDescent="0.2">
      <c r="A47" s="128" t="s">
        <v>263</v>
      </c>
      <c r="B47" s="128" t="s">
        <v>262</v>
      </c>
      <c r="C47" s="129">
        <v>0</v>
      </c>
      <c r="D47" s="129">
        <v>0</v>
      </c>
      <c r="E47" s="129">
        <v>1020.51</v>
      </c>
      <c r="F47" s="129">
        <v>0</v>
      </c>
      <c r="G47" s="129">
        <v>1020.51</v>
      </c>
      <c r="H47" s="129">
        <v>0</v>
      </c>
      <c r="I47" s="129">
        <v>1020.51</v>
      </c>
      <c r="J47" s="129">
        <v>0</v>
      </c>
      <c r="K47" s="129">
        <v>1020.51</v>
      </c>
    </row>
    <row r="48" spans="1:11" s="130" customFormat="1" x14ac:dyDescent="0.2">
      <c r="A48" s="128" t="s">
        <v>259</v>
      </c>
      <c r="B48" s="128" t="s">
        <v>258</v>
      </c>
      <c r="C48" s="129">
        <v>0</v>
      </c>
      <c r="D48" s="129">
        <v>0</v>
      </c>
      <c r="E48" s="129">
        <v>6468.75</v>
      </c>
      <c r="F48" s="129">
        <v>0</v>
      </c>
      <c r="G48" s="129">
        <v>6468.75</v>
      </c>
      <c r="H48" s="129">
        <v>0</v>
      </c>
      <c r="I48" s="129">
        <v>6468.75</v>
      </c>
      <c r="J48" s="129">
        <v>0</v>
      </c>
      <c r="K48" s="129">
        <v>6468.75</v>
      </c>
    </row>
    <row r="49" spans="1:11" s="130" customFormat="1" x14ac:dyDescent="0.2">
      <c r="A49" s="128" t="s">
        <v>624</v>
      </c>
      <c r="B49" s="128" t="s">
        <v>623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</row>
    <row r="50" spans="1:11" s="130" customFormat="1" x14ac:dyDescent="0.2">
      <c r="A50" s="128" t="s">
        <v>251</v>
      </c>
      <c r="B50" s="128" t="s">
        <v>820</v>
      </c>
      <c r="C50" s="129">
        <v>0</v>
      </c>
      <c r="D50" s="129">
        <v>0</v>
      </c>
      <c r="E50" s="129">
        <v>112.5</v>
      </c>
      <c r="F50" s="129">
        <v>0</v>
      </c>
      <c r="G50" s="129">
        <v>112.5</v>
      </c>
      <c r="H50" s="129">
        <v>0</v>
      </c>
      <c r="I50" s="129">
        <v>112.5</v>
      </c>
      <c r="J50" s="129">
        <v>0</v>
      </c>
      <c r="K50" s="129">
        <v>112.5</v>
      </c>
    </row>
    <row r="51" spans="1:11" s="130" customFormat="1" x14ac:dyDescent="0.2">
      <c r="A51" s="128" t="s">
        <v>249</v>
      </c>
      <c r="B51" s="128" t="s">
        <v>248</v>
      </c>
      <c r="C51" s="129">
        <v>0</v>
      </c>
      <c r="D51" s="129">
        <v>0</v>
      </c>
      <c r="E51" s="129">
        <v>2902.13</v>
      </c>
      <c r="F51" s="129">
        <v>0</v>
      </c>
      <c r="G51" s="129">
        <v>2902.13</v>
      </c>
      <c r="H51" s="129">
        <v>0</v>
      </c>
      <c r="I51" s="129">
        <v>2902.13</v>
      </c>
      <c r="J51" s="129">
        <v>0</v>
      </c>
      <c r="K51" s="129">
        <v>2902.13</v>
      </c>
    </row>
    <row r="52" spans="1:11" s="130" customFormat="1" x14ac:dyDescent="0.2">
      <c r="A52" s="128" t="s">
        <v>821</v>
      </c>
      <c r="B52" s="128" t="s">
        <v>822</v>
      </c>
      <c r="C52" s="129">
        <v>0</v>
      </c>
      <c r="D52" s="129">
        <v>0</v>
      </c>
      <c r="E52" s="129">
        <v>414</v>
      </c>
      <c r="F52" s="129">
        <v>0</v>
      </c>
      <c r="G52" s="129">
        <v>414</v>
      </c>
      <c r="H52" s="129">
        <v>0</v>
      </c>
      <c r="I52" s="129">
        <v>414</v>
      </c>
      <c r="J52" s="129">
        <v>0</v>
      </c>
      <c r="K52" s="129">
        <v>414</v>
      </c>
    </row>
    <row r="53" spans="1:11" s="130" customFormat="1" x14ac:dyDescent="0.2">
      <c r="A53" s="128" t="s">
        <v>243</v>
      </c>
      <c r="B53" s="128" t="s">
        <v>823</v>
      </c>
      <c r="C53" s="129">
        <v>0</v>
      </c>
      <c r="D53" s="129">
        <v>0</v>
      </c>
      <c r="E53" s="129">
        <v>8453.4500000000007</v>
      </c>
      <c r="F53" s="129">
        <v>0</v>
      </c>
      <c r="G53" s="129">
        <v>8453.4500000000007</v>
      </c>
      <c r="H53" s="129">
        <v>0</v>
      </c>
      <c r="I53" s="129">
        <v>8453.4500000000007</v>
      </c>
      <c r="J53" s="129">
        <v>0</v>
      </c>
      <c r="K53" s="129">
        <v>8453.4500000000007</v>
      </c>
    </row>
    <row r="54" spans="1:11" s="130" customFormat="1" x14ac:dyDescent="0.2">
      <c r="A54" s="128" t="s">
        <v>237</v>
      </c>
      <c r="B54" s="128" t="s">
        <v>236</v>
      </c>
      <c r="C54" s="129">
        <v>0</v>
      </c>
      <c r="D54" s="129">
        <v>0</v>
      </c>
      <c r="E54" s="129">
        <v>133910.65</v>
      </c>
      <c r="F54" s="129">
        <v>0</v>
      </c>
      <c r="G54" s="129">
        <v>133910.65</v>
      </c>
      <c r="H54" s="129">
        <v>0</v>
      </c>
      <c r="I54" s="129">
        <v>133910.65</v>
      </c>
      <c r="J54" s="129">
        <v>0</v>
      </c>
      <c r="K54" s="129">
        <v>133910.65</v>
      </c>
    </row>
    <row r="55" spans="1:11" s="130" customFormat="1" x14ac:dyDescent="0.2">
      <c r="A55" s="128" t="s">
        <v>235</v>
      </c>
      <c r="B55" s="128" t="s">
        <v>234</v>
      </c>
      <c r="C55" s="129">
        <v>0</v>
      </c>
      <c r="D55" s="129">
        <v>0</v>
      </c>
      <c r="E55" s="129">
        <v>2073.94</v>
      </c>
      <c r="F55" s="129">
        <v>0</v>
      </c>
      <c r="G55" s="129">
        <v>2073.94</v>
      </c>
      <c r="H55" s="129">
        <v>0</v>
      </c>
      <c r="I55" s="129">
        <v>2073.94</v>
      </c>
      <c r="J55" s="129">
        <v>0</v>
      </c>
      <c r="K55" s="129">
        <v>2073.94</v>
      </c>
    </row>
    <row r="56" spans="1:11" s="130" customFormat="1" x14ac:dyDescent="0.2">
      <c r="A56" s="128" t="s">
        <v>824</v>
      </c>
      <c r="B56" s="128" t="s">
        <v>825</v>
      </c>
      <c r="C56" s="129">
        <v>0</v>
      </c>
      <c r="D56" s="129">
        <v>0</v>
      </c>
      <c r="E56" s="129">
        <v>23906.25</v>
      </c>
      <c r="F56" s="129">
        <v>0</v>
      </c>
      <c r="G56" s="129">
        <v>23906.25</v>
      </c>
      <c r="H56" s="129">
        <v>0</v>
      </c>
      <c r="I56" s="129">
        <v>23906.25</v>
      </c>
      <c r="J56" s="129">
        <v>0</v>
      </c>
      <c r="K56" s="129">
        <v>23906.25</v>
      </c>
    </row>
    <row r="57" spans="1:11" s="130" customFormat="1" x14ac:dyDescent="0.2">
      <c r="A57" s="128" t="s">
        <v>221</v>
      </c>
      <c r="B57" s="128" t="s">
        <v>220</v>
      </c>
      <c r="C57" s="129">
        <v>0</v>
      </c>
      <c r="D57" s="129">
        <v>0</v>
      </c>
      <c r="E57" s="129">
        <v>17043.75</v>
      </c>
      <c r="F57" s="129">
        <v>0</v>
      </c>
      <c r="G57" s="129">
        <v>17043.75</v>
      </c>
      <c r="H57" s="129">
        <v>0</v>
      </c>
      <c r="I57" s="129">
        <v>17043.75</v>
      </c>
      <c r="J57" s="129">
        <v>0</v>
      </c>
      <c r="K57" s="129">
        <v>17043.75</v>
      </c>
    </row>
    <row r="58" spans="1:11" s="130" customFormat="1" x14ac:dyDescent="0.2">
      <c r="A58" s="128" t="s">
        <v>215</v>
      </c>
      <c r="B58" s="128" t="s">
        <v>214</v>
      </c>
      <c r="C58" s="129">
        <v>0</v>
      </c>
      <c r="D58" s="129">
        <v>0</v>
      </c>
      <c r="E58" s="129">
        <v>811.37</v>
      </c>
      <c r="F58" s="129">
        <v>0</v>
      </c>
      <c r="G58" s="129">
        <v>811.37</v>
      </c>
      <c r="H58" s="129">
        <v>0</v>
      </c>
      <c r="I58" s="129">
        <v>811.37</v>
      </c>
      <c r="J58" s="129">
        <v>0</v>
      </c>
      <c r="K58" s="129">
        <v>811.37</v>
      </c>
    </row>
    <row r="59" spans="1:11" s="130" customFormat="1" x14ac:dyDescent="0.2">
      <c r="A59" s="128" t="s">
        <v>209</v>
      </c>
      <c r="B59" s="128" t="s">
        <v>208</v>
      </c>
      <c r="C59" s="129">
        <v>0</v>
      </c>
      <c r="D59" s="129">
        <v>0</v>
      </c>
      <c r="E59" s="129">
        <v>540</v>
      </c>
      <c r="F59" s="129">
        <v>0</v>
      </c>
      <c r="G59" s="129">
        <v>540</v>
      </c>
      <c r="H59" s="129">
        <v>0</v>
      </c>
      <c r="I59" s="129">
        <v>540</v>
      </c>
      <c r="J59" s="129">
        <v>0</v>
      </c>
      <c r="K59" s="129">
        <v>540</v>
      </c>
    </row>
    <row r="60" spans="1:11" s="130" customFormat="1" x14ac:dyDescent="0.2">
      <c r="A60" s="128" t="s">
        <v>207</v>
      </c>
      <c r="B60" s="128" t="s">
        <v>206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</row>
    <row r="61" spans="1:11" s="130" customFormat="1" x14ac:dyDescent="0.2">
      <c r="A61" s="128" t="s">
        <v>205</v>
      </c>
      <c r="B61" s="128" t="s">
        <v>204</v>
      </c>
      <c r="C61" s="129">
        <v>0</v>
      </c>
      <c r="D61" s="129">
        <v>0</v>
      </c>
      <c r="E61" s="129">
        <v>24806.25</v>
      </c>
      <c r="F61" s="129">
        <v>0</v>
      </c>
      <c r="G61" s="129">
        <v>24806.25</v>
      </c>
      <c r="H61" s="129">
        <v>0</v>
      </c>
      <c r="I61" s="129">
        <v>24806.25</v>
      </c>
      <c r="J61" s="129">
        <v>0</v>
      </c>
      <c r="K61" s="129">
        <v>24806.25</v>
      </c>
    </row>
    <row r="62" spans="1:11" s="130" customFormat="1" x14ac:dyDescent="0.2">
      <c r="A62" s="128" t="s">
        <v>199</v>
      </c>
      <c r="B62" s="128" t="s">
        <v>198</v>
      </c>
      <c r="C62" s="129">
        <v>0</v>
      </c>
      <c r="D62" s="129">
        <v>0</v>
      </c>
      <c r="E62" s="129">
        <v>1161.56</v>
      </c>
      <c r="F62" s="129">
        <v>0</v>
      </c>
      <c r="G62" s="129">
        <v>1161.56</v>
      </c>
      <c r="H62" s="129">
        <v>0</v>
      </c>
      <c r="I62" s="129">
        <v>1161.56</v>
      </c>
      <c r="J62" s="129">
        <v>0</v>
      </c>
      <c r="K62" s="129">
        <v>1161.56</v>
      </c>
    </row>
    <row r="63" spans="1:11" x14ac:dyDescent="0.2">
      <c r="A63" s="111" t="s">
        <v>181</v>
      </c>
      <c r="B63" s="111" t="s">
        <v>180</v>
      </c>
      <c r="C63" s="112">
        <v>0</v>
      </c>
      <c r="D63" s="112">
        <v>0</v>
      </c>
      <c r="E63" s="112">
        <v>455.61</v>
      </c>
      <c r="F63" s="112">
        <v>0</v>
      </c>
      <c r="G63" s="112">
        <v>455.61</v>
      </c>
      <c r="H63" s="112">
        <v>0</v>
      </c>
      <c r="I63" s="112">
        <v>455.61</v>
      </c>
      <c r="J63" s="112">
        <v>0</v>
      </c>
      <c r="K63" s="112">
        <v>455.61</v>
      </c>
    </row>
    <row r="64" spans="1:11" s="130" customFormat="1" ht="35.1" customHeight="1" x14ac:dyDescent="0.2">
      <c r="A64" s="128" t="s">
        <v>326</v>
      </c>
      <c r="B64" s="128" t="s">
        <v>325</v>
      </c>
      <c r="C64" s="129">
        <v>0</v>
      </c>
      <c r="D64" s="129">
        <v>0</v>
      </c>
      <c r="E64" s="129">
        <v>6664.67</v>
      </c>
      <c r="F64" s="129">
        <v>0</v>
      </c>
      <c r="G64" s="129">
        <v>6664.67</v>
      </c>
      <c r="H64" s="129">
        <v>0</v>
      </c>
      <c r="I64" s="129">
        <v>6664.67</v>
      </c>
      <c r="J64" s="129">
        <v>0</v>
      </c>
      <c r="K64" s="129">
        <v>6664.67</v>
      </c>
    </row>
    <row r="65" spans="1:11" s="130" customFormat="1" x14ac:dyDescent="0.2">
      <c r="A65" s="128" t="s">
        <v>324</v>
      </c>
      <c r="B65" s="128" t="s">
        <v>323</v>
      </c>
      <c r="C65" s="129">
        <v>0</v>
      </c>
      <c r="D65" s="129">
        <v>0</v>
      </c>
      <c r="E65" s="129">
        <v>3977.22</v>
      </c>
      <c r="F65" s="129">
        <v>0</v>
      </c>
      <c r="G65" s="129">
        <v>3977.22</v>
      </c>
      <c r="H65" s="129">
        <v>0</v>
      </c>
      <c r="I65" s="129">
        <v>3977.22</v>
      </c>
      <c r="J65" s="129">
        <v>0</v>
      </c>
      <c r="K65" s="129">
        <v>3977.22</v>
      </c>
    </row>
    <row r="66" spans="1:11" s="130" customFormat="1" x14ac:dyDescent="0.2">
      <c r="A66" s="128" t="s">
        <v>316</v>
      </c>
      <c r="B66" s="128" t="s">
        <v>826</v>
      </c>
      <c r="C66" s="129">
        <v>0</v>
      </c>
      <c r="D66" s="129">
        <v>0</v>
      </c>
      <c r="E66" s="129">
        <v>7070.14</v>
      </c>
      <c r="F66" s="129">
        <v>0</v>
      </c>
      <c r="G66" s="129">
        <v>7070.14</v>
      </c>
      <c r="H66" s="129">
        <v>0</v>
      </c>
      <c r="I66" s="129">
        <v>7070.14</v>
      </c>
      <c r="J66" s="129">
        <v>0</v>
      </c>
      <c r="K66" s="129">
        <v>7070.14</v>
      </c>
    </row>
    <row r="67" spans="1:11" s="130" customFormat="1" x14ac:dyDescent="0.2">
      <c r="A67" s="128" t="s">
        <v>309</v>
      </c>
      <c r="B67" s="128" t="s">
        <v>827</v>
      </c>
      <c r="C67" s="129">
        <v>0</v>
      </c>
      <c r="D67" s="129">
        <v>0</v>
      </c>
      <c r="E67" s="129">
        <v>4738.57</v>
      </c>
      <c r="F67" s="129">
        <v>0</v>
      </c>
      <c r="G67" s="129">
        <v>4738.57</v>
      </c>
      <c r="H67" s="129">
        <v>0</v>
      </c>
      <c r="I67" s="129">
        <v>4738.57</v>
      </c>
      <c r="J67" s="129">
        <v>0</v>
      </c>
      <c r="K67" s="129">
        <v>4738.57</v>
      </c>
    </row>
    <row r="68" spans="1:11" s="130" customFormat="1" x14ac:dyDescent="0.2">
      <c r="A68" s="128" t="s">
        <v>303</v>
      </c>
      <c r="B68" s="128" t="s">
        <v>302</v>
      </c>
      <c r="C68" s="129">
        <v>0</v>
      </c>
      <c r="D68" s="129">
        <v>0</v>
      </c>
      <c r="E68" s="129">
        <v>7332.08</v>
      </c>
      <c r="F68" s="129">
        <v>0</v>
      </c>
      <c r="G68" s="129">
        <v>7332.08</v>
      </c>
      <c r="H68" s="129">
        <v>0</v>
      </c>
      <c r="I68" s="129">
        <v>7332.08</v>
      </c>
      <c r="J68" s="129">
        <v>0</v>
      </c>
      <c r="K68" s="129">
        <v>7332.08</v>
      </c>
    </row>
    <row r="69" spans="1:11" s="130" customFormat="1" x14ac:dyDescent="0.2">
      <c r="A69" s="128" t="s">
        <v>299</v>
      </c>
      <c r="B69" s="128" t="s">
        <v>298</v>
      </c>
      <c r="C69" s="129">
        <v>0</v>
      </c>
      <c r="D69" s="129">
        <v>0</v>
      </c>
      <c r="E69" s="129">
        <v>5003.16</v>
      </c>
      <c r="F69" s="129">
        <v>0</v>
      </c>
      <c r="G69" s="129">
        <v>5003.16</v>
      </c>
      <c r="H69" s="129">
        <v>0</v>
      </c>
      <c r="I69" s="129">
        <v>5003.16</v>
      </c>
      <c r="J69" s="129">
        <v>0</v>
      </c>
      <c r="K69" s="129">
        <v>5003.16</v>
      </c>
    </row>
    <row r="70" spans="1:11" s="130" customFormat="1" x14ac:dyDescent="0.2">
      <c r="A70" s="128" t="s">
        <v>192</v>
      </c>
      <c r="B70" s="128" t="s">
        <v>191</v>
      </c>
      <c r="C70" s="129">
        <v>0</v>
      </c>
      <c r="D70" s="129">
        <v>0</v>
      </c>
      <c r="E70" s="129">
        <v>2920.5</v>
      </c>
      <c r="F70" s="129">
        <v>0</v>
      </c>
      <c r="G70" s="129">
        <v>2920.5</v>
      </c>
      <c r="H70" s="129">
        <v>0</v>
      </c>
      <c r="I70" s="129">
        <v>2920.5</v>
      </c>
      <c r="J70" s="129">
        <v>0</v>
      </c>
      <c r="K70" s="129">
        <v>2920.5</v>
      </c>
    </row>
    <row r="71" spans="1:11" s="130" customFormat="1" x14ac:dyDescent="0.2">
      <c r="A71" s="128" t="s">
        <v>190</v>
      </c>
      <c r="B71" s="128" t="s">
        <v>189</v>
      </c>
      <c r="C71" s="129">
        <v>0</v>
      </c>
      <c r="D71" s="129">
        <v>0</v>
      </c>
      <c r="E71" s="129">
        <v>321.3</v>
      </c>
      <c r="F71" s="129">
        <v>0</v>
      </c>
      <c r="G71" s="129">
        <v>321.3</v>
      </c>
      <c r="H71" s="129">
        <v>0</v>
      </c>
      <c r="I71" s="129">
        <v>321.3</v>
      </c>
      <c r="J71" s="129">
        <v>0</v>
      </c>
      <c r="K71" s="129">
        <v>321.3</v>
      </c>
    </row>
    <row r="72" spans="1:11" s="130" customFormat="1" x14ac:dyDescent="0.2">
      <c r="A72" s="128" t="s">
        <v>188</v>
      </c>
      <c r="B72" s="128" t="s">
        <v>187</v>
      </c>
      <c r="C72" s="129">
        <v>0</v>
      </c>
      <c r="D72" s="129">
        <v>0</v>
      </c>
      <c r="E72" s="129">
        <v>6473.87</v>
      </c>
      <c r="F72" s="129">
        <v>0</v>
      </c>
      <c r="G72" s="129">
        <v>6473.87</v>
      </c>
      <c r="H72" s="129">
        <v>0</v>
      </c>
      <c r="I72" s="129">
        <v>6473.87</v>
      </c>
      <c r="J72" s="129">
        <v>0</v>
      </c>
      <c r="K72" s="129">
        <v>6473.87</v>
      </c>
    </row>
    <row r="73" spans="1:11" s="130" customFormat="1" x14ac:dyDescent="0.2">
      <c r="A73" s="128" t="s">
        <v>184</v>
      </c>
      <c r="B73" s="128" t="s">
        <v>828</v>
      </c>
      <c r="C73" s="129">
        <v>0</v>
      </c>
      <c r="D73" s="129">
        <v>0</v>
      </c>
      <c r="E73" s="129">
        <v>63</v>
      </c>
      <c r="F73" s="129">
        <v>0</v>
      </c>
      <c r="G73" s="129">
        <v>63</v>
      </c>
      <c r="H73" s="129">
        <v>0</v>
      </c>
      <c r="I73" s="129">
        <v>63</v>
      </c>
      <c r="J73" s="129">
        <v>0</v>
      </c>
      <c r="K73" s="129">
        <v>63</v>
      </c>
    </row>
    <row r="74" spans="1:11" s="130" customFormat="1" x14ac:dyDescent="0.2">
      <c r="A74" s="128" t="s">
        <v>177</v>
      </c>
      <c r="B74" s="128" t="s">
        <v>176</v>
      </c>
      <c r="C74" s="129">
        <v>0</v>
      </c>
      <c r="D74" s="129">
        <v>0</v>
      </c>
      <c r="E74" s="129">
        <v>589.52</v>
      </c>
      <c r="F74" s="129">
        <v>0</v>
      </c>
      <c r="G74" s="129">
        <v>589.52</v>
      </c>
      <c r="H74" s="129">
        <v>0</v>
      </c>
      <c r="I74" s="129">
        <v>589.52</v>
      </c>
      <c r="J74" s="129">
        <v>0</v>
      </c>
      <c r="K74" s="129">
        <v>589.52</v>
      </c>
    </row>
    <row r="75" spans="1:11" s="130" customFormat="1" x14ac:dyDescent="0.2">
      <c r="A75" s="128" t="s">
        <v>175</v>
      </c>
      <c r="B75" s="128" t="s">
        <v>174</v>
      </c>
      <c r="C75" s="129">
        <v>0</v>
      </c>
      <c r="D75" s="129">
        <v>0</v>
      </c>
      <c r="E75" s="129">
        <v>2401.89</v>
      </c>
      <c r="F75" s="129">
        <v>0</v>
      </c>
      <c r="G75" s="129">
        <v>2401.89</v>
      </c>
      <c r="H75" s="129">
        <v>0</v>
      </c>
      <c r="I75" s="129">
        <v>2401.89</v>
      </c>
      <c r="J75" s="129">
        <v>0</v>
      </c>
      <c r="K75" s="129">
        <v>2401.89</v>
      </c>
    </row>
    <row r="76" spans="1:11" s="130" customFormat="1" x14ac:dyDescent="0.2">
      <c r="A76" s="128" t="s">
        <v>173</v>
      </c>
      <c r="B76" s="128" t="s">
        <v>172</v>
      </c>
      <c r="C76" s="129">
        <v>0</v>
      </c>
      <c r="D76" s="129">
        <v>0</v>
      </c>
      <c r="E76" s="129">
        <v>183.92</v>
      </c>
      <c r="F76" s="129">
        <v>0</v>
      </c>
      <c r="G76" s="129">
        <v>183.92</v>
      </c>
      <c r="H76" s="129">
        <v>0</v>
      </c>
      <c r="I76" s="129">
        <v>183.92</v>
      </c>
      <c r="J76" s="129">
        <v>0</v>
      </c>
      <c r="K76" s="129">
        <v>183.92</v>
      </c>
    </row>
    <row r="77" spans="1:11" s="130" customFormat="1" x14ac:dyDescent="0.2">
      <c r="A77" s="128" t="s">
        <v>169</v>
      </c>
      <c r="B77" s="128" t="s">
        <v>168</v>
      </c>
      <c r="C77" s="129">
        <v>0</v>
      </c>
      <c r="D77" s="129">
        <v>0</v>
      </c>
      <c r="E77" s="129">
        <v>196.88</v>
      </c>
      <c r="F77" s="129">
        <v>0</v>
      </c>
      <c r="G77" s="129">
        <v>196.88</v>
      </c>
      <c r="H77" s="129">
        <v>0</v>
      </c>
      <c r="I77" s="129">
        <v>196.88</v>
      </c>
      <c r="J77" s="129">
        <v>0</v>
      </c>
      <c r="K77" s="129">
        <v>196.88</v>
      </c>
    </row>
    <row r="78" spans="1:11" s="130" customFormat="1" x14ac:dyDescent="0.2">
      <c r="A78" s="128" t="s">
        <v>165</v>
      </c>
      <c r="B78" s="128" t="s">
        <v>164</v>
      </c>
      <c r="C78" s="129">
        <v>0</v>
      </c>
      <c r="D78" s="129">
        <v>0</v>
      </c>
      <c r="E78" s="129">
        <v>1.41</v>
      </c>
      <c r="F78" s="129">
        <v>0</v>
      </c>
      <c r="G78" s="129">
        <v>1.41</v>
      </c>
      <c r="H78" s="129">
        <v>0</v>
      </c>
      <c r="I78" s="129">
        <v>1.41</v>
      </c>
      <c r="J78" s="129">
        <v>0</v>
      </c>
      <c r="K78" s="129">
        <v>1.41</v>
      </c>
    </row>
    <row r="79" spans="1:11" s="130" customFormat="1" x14ac:dyDescent="0.2">
      <c r="A79" s="128" t="s">
        <v>163</v>
      </c>
      <c r="B79" s="128" t="s">
        <v>162</v>
      </c>
      <c r="C79" s="129">
        <v>0</v>
      </c>
      <c r="D79" s="129">
        <v>0</v>
      </c>
      <c r="E79" s="129">
        <v>0.05</v>
      </c>
      <c r="F79" s="129">
        <v>0</v>
      </c>
      <c r="G79" s="129">
        <v>0.05</v>
      </c>
      <c r="H79" s="129">
        <v>0</v>
      </c>
      <c r="I79" s="129">
        <v>0.05</v>
      </c>
      <c r="J79" s="129">
        <v>0</v>
      </c>
      <c r="K79" s="129">
        <v>0.05</v>
      </c>
    </row>
    <row r="80" spans="1:11" x14ac:dyDescent="0.2">
      <c r="A80" s="111" t="s">
        <v>148</v>
      </c>
      <c r="B80" s="111" t="s">
        <v>147</v>
      </c>
      <c r="C80" s="112">
        <v>0</v>
      </c>
      <c r="D80" s="112">
        <v>0</v>
      </c>
      <c r="E80" s="112">
        <v>688.85</v>
      </c>
      <c r="F80" s="112">
        <v>0</v>
      </c>
      <c r="G80" s="112">
        <v>688.85</v>
      </c>
      <c r="H80" s="112">
        <v>0</v>
      </c>
      <c r="I80" s="112">
        <v>688.85</v>
      </c>
      <c r="J80" s="112">
        <v>0</v>
      </c>
      <c r="K80" s="112">
        <v>688.85</v>
      </c>
    </row>
    <row r="81" spans="1:11" x14ac:dyDescent="0.2">
      <c r="A81" s="111" t="s">
        <v>136</v>
      </c>
      <c r="B81" s="111" t="s">
        <v>830</v>
      </c>
      <c r="C81" s="112">
        <v>0</v>
      </c>
      <c r="D81" s="112">
        <v>0</v>
      </c>
      <c r="E81" s="112">
        <v>63335.9</v>
      </c>
      <c r="F81" s="112">
        <v>0</v>
      </c>
      <c r="G81" s="112">
        <v>63335.9</v>
      </c>
      <c r="H81" s="112">
        <v>0</v>
      </c>
      <c r="I81" s="112">
        <v>63335.9</v>
      </c>
      <c r="J81" s="112">
        <v>0</v>
      </c>
      <c r="K81" s="112">
        <v>63335.9</v>
      </c>
    </row>
    <row r="82" spans="1:11" ht="14.25" x14ac:dyDescent="0.2">
      <c r="A82" s="561" t="s">
        <v>833</v>
      </c>
      <c r="B82" s="561"/>
      <c r="C82" s="113">
        <v>0</v>
      </c>
      <c r="D82" s="113">
        <v>0</v>
      </c>
      <c r="E82" s="113">
        <v>1431330.64</v>
      </c>
      <c r="F82" s="113">
        <v>0</v>
      </c>
      <c r="G82" s="113">
        <v>1431330.64</v>
      </c>
      <c r="H82" s="113">
        <v>0</v>
      </c>
      <c r="I82" s="113">
        <v>1431330.64</v>
      </c>
      <c r="J82" s="113">
        <v>0</v>
      </c>
      <c r="K82" s="113">
        <v>1431330.64</v>
      </c>
    </row>
    <row r="83" spans="1:11" x14ac:dyDescent="0.2">
      <c r="A83" s="557"/>
      <c r="B83" s="557"/>
      <c r="C83" s="557"/>
      <c r="D83" s="557"/>
      <c r="E83" s="557"/>
      <c r="F83" s="557"/>
      <c r="G83" s="557"/>
      <c r="H83" s="557"/>
      <c r="I83" s="557"/>
      <c r="J83" s="557"/>
      <c r="K83" s="557"/>
    </row>
  </sheetData>
  <sheetProtection selectLockedCells="1" selectUnlockedCells="1"/>
  <mergeCells count="15">
    <mergeCell ref="A82:B82"/>
    <mergeCell ref="A83:K83"/>
    <mergeCell ref="A14:B14"/>
    <mergeCell ref="A15:K15"/>
    <mergeCell ref="A16:K16"/>
    <mergeCell ref="C17:D17"/>
    <mergeCell ref="E17:F17"/>
    <mergeCell ref="G17:H17"/>
    <mergeCell ref="I17:J17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61" zoomScaleNormal="100" workbookViewId="0">
      <selection activeCell="H87" sqref="H87"/>
    </sheetView>
  </sheetViews>
  <sheetFormatPr defaultColWidth="11.5703125" defaultRowHeight="12.75" x14ac:dyDescent="0.2"/>
  <cols>
    <col min="1" max="1" width="13.140625" style="115" customWidth="1"/>
    <col min="2" max="2" width="54.7109375" style="115" bestFit="1" customWidth="1"/>
    <col min="3" max="11" width="13.140625" style="115" customWidth="1"/>
    <col min="12" max="256" width="11.5703125" style="115"/>
    <col min="257" max="257" width="13.140625" style="115" customWidth="1"/>
    <col min="258" max="258" width="54.7109375" style="115" bestFit="1" customWidth="1"/>
    <col min="259" max="267" width="13.140625" style="115" customWidth="1"/>
    <col min="268" max="512" width="11.5703125" style="115"/>
    <col min="513" max="513" width="13.140625" style="115" customWidth="1"/>
    <col min="514" max="514" width="54.7109375" style="115" bestFit="1" customWidth="1"/>
    <col min="515" max="523" width="13.140625" style="115" customWidth="1"/>
    <col min="524" max="768" width="11.5703125" style="115"/>
    <col min="769" max="769" width="13.140625" style="115" customWidth="1"/>
    <col min="770" max="770" width="54.7109375" style="115" bestFit="1" customWidth="1"/>
    <col min="771" max="779" width="13.140625" style="115" customWidth="1"/>
    <col min="780" max="1024" width="11.5703125" style="115"/>
    <col min="1025" max="1025" width="13.140625" style="115" customWidth="1"/>
    <col min="1026" max="1026" width="54.7109375" style="115" bestFit="1" customWidth="1"/>
    <col min="1027" max="1035" width="13.140625" style="115" customWidth="1"/>
    <col min="1036" max="1280" width="11.5703125" style="115"/>
    <col min="1281" max="1281" width="13.140625" style="115" customWidth="1"/>
    <col min="1282" max="1282" width="54.7109375" style="115" bestFit="1" customWidth="1"/>
    <col min="1283" max="1291" width="13.140625" style="115" customWidth="1"/>
    <col min="1292" max="1536" width="11.5703125" style="115"/>
    <col min="1537" max="1537" width="13.140625" style="115" customWidth="1"/>
    <col min="1538" max="1538" width="54.7109375" style="115" bestFit="1" customWidth="1"/>
    <col min="1539" max="1547" width="13.140625" style="115" customWidth="1"/>
    <col min="1548" max="1792" width="11.5703125" style="115"/>
    <col min="1793" max="1793" width="13.140625" style="115" customWidth="1"/>
    <col min="1794" max="1794" width="54.7109375" style="115" bestFit="1" customWidth="1"/>
    <col min="1795" max="1803" width="13.140625" style="115" customWidth="1"/>
    <col min="1804" max="2048" width="11.5703125" style="115"/>
    <col min="2049" max="2049" width="13.140625" style="115" customWidth="1"/>
    <col min="2050" max="2050" width="54.7109375" style="115" bestFit="1" customWidth="1"/>
    <col min="2051" max="2059" width="13.140625" style="115" customWidth="1"/>
    <col min="2060" max="2304" width="11.5703125" style="115"/>
    <col min="2305" max="2305" width="13.140625" style="115" customWidth="1"/>
    <col min="2306" max="2306" width="54.7109375" style="115" bestFit="1" customWidth="1"/>
    <col min="2307" max="2315" width="13.140625" style="115" customWidth="1"/>
    <col min="2316" max="2560" width="11.5703125" style="115"/>
    <col min="2561" max="2561" width="13.140625" style="115" customWidth="1"/>
    <col min="2562" max="2562" width="54.7109375" style="115" bestFit="1" customWidth="1"/>
    <col min="2563" max="2571" width="13.140625" style="115" customWidth="1"/>
    <col min="2572" max="2816" width="11.5703125" style="115"/>
    <col min="2817" max="2817" width="13.140625" style="115" customWidth="1"/>
    <col min="2818" max="2818" width="54.7109375" style="115" bestFit="1" customWidth="1"/>
    <col min="2819" max="2827" width="13.140625" style="115" customWidth="1"/>
    <col min="2828" max="3072" width="11.5703125" style="115"/>
    <col min="3073" max="3073" width="13.140625" style="115" customWidth="1"/>
    <col min="3074" max="3074" width="54.7109375" style="115" bestFit="1" customWidth="1"/>
    <col min="3075" max="3083" width="13.140625" style="115" customWidth="1"/>
    <col min="3084" max="3328" width="11.5703125" style="115"/>
    <col min="3329" max="3329" width="13.140625" style="115" customWidth="1"/>
    <col min="3330" max="3330" width="54.7109375" style="115" bestFit="1" customWidth="1"/>
    <col min="3331" max="3339" width="13.140625" style="115" customWidth="1"/>
    <col min="3340" max="3584" width="11.5703125" style="115"/>
    <col min="3585" max="3585" width="13.140625" style="115" customWidth="1"/>
    <col min="3586" max="3586" width="54.7109375" style="115" bestFit="1" customWidth="1"/>
    <col min="3587" max="3595" width="13.140625" style="115" customWidth="1"/>
    <col min="3596" max="3840" width="11.5703125" style="115"/>
    <col min="3841" max="3841" width="13.140625" style="115" customWidth="1"/>
    <col min="3842" max="3842" width="54.7109375" style="115" bestFit="1" customWidth="1"/>
    <col min="3843" max="3851" width="13.140625" style="115" customWidth="1"/>
    <col min="3852" max="4096" width="11.5703125" style="115"/>
    <col min="4097" max="4097" width="13.140625" style="115" customWidth="1"/>
    <col min="4098" max="4098" width="54.7109375" style="115" bestFit="1" customWidth="1"/>
    <col min="4099" max="4107" width="13.140625" style="115" customWidth="1"/>
    <col min="4108" max="4352" width="11.5703125" style="115"/>
    <col min="4353" max="4353" width="13.140625" style="115" customWidth="1"/>
    <col min="4354" max="4354" width="54.7109375" style="115" bestFit="1" customWidth="1"/>
    <col min="4355" max="4363" width="13.140625" style="115" customWidth="1"/>
    <col min="4364" max="4608" width="11.5703125" style="115"/>
    <col min="4609" max="4609" width="13.140625" style="115" customWidth="1"/>
    <col min="4610" max="4610" width="54.7109375" style="115" bestFit="1" customWidth="1"/>
    <col min="4611" max="4619" width="13.140625" style="115" customWidth="1"/>
    <col min="4620" max="4864" width="11.5703125" style="115"/>
    <col min="4865" max="4865" width="13.140625" style="115" customWidth="1"/>
    <col min="4866" max="4866" width="54.7109375" style="115" bestFit="1" customWidth="1"/>
    <col min="4867" max="4875" width="13.140625" style="115" customWidth="1"/>
    <col min="4876" max="5120" width="11.5703125" style="115"/>
    <col min="5121" max="5121" width="13.140625" style="115" customWidth="1"/>
    <col min="5122" max="5122" width="54.7109375" style="115" bestFit="1" customWidth="1"/>
    <col min="5123" max="5131" width="13.140625" style="115" customWidth="1"/>
    <col min="5132" max="5376" width="11.5703125" style="115"/>
    <col min="5377" max="5377" width="13.140625" style="115" customWidth="1"/>
    <col min="5378" max="5378" width="54.7109375" style="115" bestFit="1" customWidth="1"/>
    <col min="5379" max="5387" width="13.140625" style="115" customWidth="1"/>
    <col min="5388" max="5632" width="11.5703125" style="115"/>
    <col min="5633" max="5633" width="13.140625" style="115" customWidth="1"/>
    <col min="5634" max="5634" width="54.7109375" style="115" bestFit="1" customWidth="1"/>
    <col min="5635" max="5643" width="13.140625" style="115" customWidth="1"/>
    <col min="5644" max="5888" width="11.5703125" style="115"/>
    <col min="5889" max="5889" width="13.140625" style="115" customWidth="1"/>
    <col min="5890" max="5890" width="54.7109375" style="115" bestFit="1" customWidth="1"/>
    <col min="5891" max="5899" width="13.140625" style="115" customWidth="1"/>
    <col min="5900" max="6144" width="11.5703125" style="115"/>
    <col min="6145" max="6145" width="13.140625" style="115" customWidth="1"/>
    <col min="6146" max="6146" width="54.7109375" style="115" bestFit="1" customWidth="1"/>
    <col min="6147" max="6155" width="13.140625" style="115" customWidth="1"/>
    <col min="6156" max="6400" width="11.5703125" style="115"/>
    <col min="6401" max="6401" width="13.140625" style="115" customWidth="1"/>
    <col min="6402" max="6402" width="54.7109375" style="115" bestFit="1" customWidth="1"/>
    <col min="6403" max="6411" width="13.140625" style="115" customWidth="1"/>
    <col min="6412" max="6656" width="11.5703125" style="115"/>
    <col min="6657" max="6657" width="13.140625" style="115" customWidth="1"/>
    <col min="6658" max="6658" width="54.7109375" style="115" bestFit="1" customWidth="1"/>
    <col min="6659" max="6667" width="13.140625" style="115" customWidth="1"/>
    <col min="6668" max="6912" width="11.5703125" style="115"/>
    <col min="6913" max="6913" width="13.140625" style="115" customWidth="1"/>
    <col min="6914" max="6914" width="54.7109375" style="115" bestFit="1" customWidth="1"/>
    <col min="6915" max="6923" width="13.140625" style="115" customWidth="1"/>
    <col min="6924" max="7168" width="11.5703125" style="115"/>
    <col min="7169" max="7169" width="13.140625" style="115" customWidth="1"/>
    <col min="7170" max="7170" width="54.7109375" style="115" bestFit="1" customWidth="1"/>
    <col min="7171" max="7179" width="13.140625" style="115" customWidth="1"/>
    <col min="7180" max="7424" width="11.5703125" style="115"/>
    <col min="7425" max="7425" width="13.140625" style="115" customWidth="1"/>
    <col min="7426" max="7426" width="54.7109375" style="115" bestFit="1" customWidth="1"/>
    <col min="7427" max="7435" width="13.140625" style="115" customWidth="1"/>
    <col min="7436" max="7680" width="11.5703125" style="115"/>
    <col min="7681" max="7681" width="13.140625" style="115" customWidth="1"/>
    <col min="7682" max="7682" width="54.7109375" style="115" bestFit="1" customWidth="1"/>
    <col min="7683" max="7691" width="13.140625" style="115" customWidth="1"/>
    <col min="7692" max="7936" width="11.5703125" style="115"/>
    <col min="7937" max="7937" width="13.140625" style="115" customWidth="1"/>
    <col min="7938" max="7938" width="54.7109375" style="115" bestFit="1" customWidth="1"/>
    <col min="7939" max="7947" width="13.140625" style="115" customWidth="1"/>
    <col min="7948" max="8192" width="11.5703125" style="115"/>
    <col min="8193" max="8193" width="13.140625" style="115" customWidth="1"/>
    <col min="8194" max="8194" width="54.7109375" style="115" bestFit="1" customWidth="1"/>
    <col min="8195" max="8203" width="13.140625" style="115" customWidth="1"/>
    <col min="8204" max="8448" width="11.5703125" style="115"/>
    <col min="8449" max="8449" width="13.140625" style="115" customWidth="1"/>
    <col min="8450" max="8450" width="54.7109375" style="115" bestFit="1" customWidth="1"/>
    <col min="8451" max="8459" width="13.140625" style="115" customWidth="1"/>
    <col min="8460" max="8704" width="11.5703125" style="115"/>
    <col min="8705" max="8705" width="13.140625" style="115" customWidth="1"/>
    <col min="8706" max="8706" width="54.7109375" style="115" bestFit="1" customWidth="1"/>
    <col min="8707" max="8715" width="13.140625" style="115" customWidth="1"/>
    <col min="8716" max="8960" width="11.5703125" style="115"/>
    <col min="8961" max="8961" width="13.140625" style="115" customWidth="1"/>
    <col min="8962" max="8962" width="54.7109375" style="115" bestFit="1" customWidth="1"/>
    <col min="8963" max="8971" width="13.140625" style="115" customWidth="1"/>
    <col min="8972" max="9216" width="11.5703125" style="115"/>
    <col min="9217" max="9217" width="13.140625" style="115" customWidth="1"/>
    <col min="9218" max="9218" width="54.7109375" style="115" bestFit="1" customWidth="1"/>
    <col min="9219" max="9227" width="13.140625" style="115" customWidth="1"/>
    <col min="9228" max="9472" width="11.5703125" style="115"/>
    <col min="9473" max="9473" width="13.140625" style="115" customWidth="1"/>
    <col min="9474" max="9474" width="54.7109375" style="115" bestFit="1" customWidth="1"/>
    <col min="9475" max="9483" width="13.140625" style="115" customWidth="1"/>
    <col min="9484" max="9728" width="11.5703125" style="115"/>
    <col min="9729" max="9729" width="13.140625" style="115" customWidth="1"/>
    <col min="9730" max="9730" width="54.7109375" style="115" bestFit="1" customWidth="1"/>
    <col min="9731" max="9739" width="13.140625" style="115" customWidth="1"/>
    <col min="9740" max="9984" width="11.5703125" style="115"/>
    <col min="9985" max="9985" width="13.140625" style="115" customWidth="1"/>
    <col min="9986" max="9986" width="54.7109375" style="115" bestFit="1" customWidth="1"/>
    <col min="9987" max="9995" width="13.140625" style="115" customWidth="1"/>
    <col min="9996" max="10240" width="11.5703125" style="115"/>
    <col min="10241" max="10241" width="13.140625" style="115" customWidth="1"/>
    <col min="10242" max="10242" width="54.7109375" style="115" bestFit="1" customWidth="1"/>
    <col min="10243" max="10251" width="13.140625" style="115" customWidth="1"/>
    <col min="10252" max="10496" width="11.5703125" style="115"/>
    <col min="10497" max="10497" width="13.140625" style="115" customWidth="1"/>
    <col min="10498" max="10498" width="54.7109375" style="115" bestFit="1" customWidth="1"/>
    <col min="10499" max="10507" width="13.140625" style="115" customWidth="1"/>
    <col min="10508" max="10752" width="11.5703125" style="115"/>
    <col min="10753" max="10753" width="13.140625" style="115" customWidth="1"/>
    <col min="10754" max="10754" width="54.7109375" style="115" bestFit="1" customWidth="1"/>
    <col min="10755" max="10763" width="13.140625" style="115" customWidth="1"/>
    <col min="10764" max="11008" width="11.5703125" style="115"/>
    <col min="11009" max="11009" width="13.140625" style="115" customWidth="1"/>
    <col min="11010" max="11010" width="54.7109375" style="115" bestFit="1" customWidth="1"/>
    <col min="11011" max="11019" width="13.140625" style="115" customWidth="1"/>
    <col min="11020" max="11264" width="11.5703125" style="115"/>
    <col min="11265" max="11265" width="13.140625" style="115" customWidth="1"/>
    <col min="11266" max="11266" width="54.7109375" style="115" bestFit="1" customWidth="1"/>
    <col min="11267" max="11275" width="13.140625" style="115" customWidth="1"/>
    <col min="11276" max="11520" width="11.5703125" style="115"/>
    <col min="11521" max="11521" width="13.140625" style="115" customWidth="1"/>
    <col min="11522" max="11522" width="54.7109375" style="115" bestFit="1" customWidth="1"/>
    <col min="11523" max="11531" width="13.140625" style="115" customWidth="1"/>
    <col min="11532" max="11776" width="11.5703125" style="115"/>
    <col min="11777" max="11777" width="13.140625" style="115" customWidth="1"/>
    <col min="11778" max="11778" width="54.7109375" style="115" bestFit="1" customWidth="1"/>
    <col min="11779" max="11787" width="13.140625" style="115" customWidth="1"/>
    <col min="11788" max="12032" width="11.5703125" style="115"/>
    <col min="12033" max="12033" width="13.140625" style="115" customWidth="1"/>
    <col min="12034" max="12034" width="54.7109375" style="115" bestFit="1" customWidth="1"/>
    <col min="12035" max="12043" width="13.140625" style="115" customWidth="1"/>
    <col min="12044" max="12288" width="11.5703125" style="115"/>
    <col min="12289" max="12289" width="13.140625" style="115" customWidth="1"/>
    <col min="12290" max="12290" width="54.7109375" style="115" bestFit="1" customWidth="1"/>
    <col min="12291" max="12299" width="13.140625" style="115" customWidth="1"/>
    <col min="12300" max="12544" width="11.5703125" style="115"/>
    <col min="12545" max="12545" width="13.140625" style="115" customWidth="1"/>
    <col min="12546" max="12546" width="54.7109375" style="115" bestFit="1" customWidth="1"/>
    <col min="12547" max="12555" width="13.140625" style="115" customWidth="1"/>
    <col min="12556" max="12800" width="11.5703125" style="115"/>
    <col min="12801" max="12801" width="13.140625" style="115" customWidth="1"/>
    <col min="12802" max="12802" width="54.7109375" style="115" bestFit="1" customWidth="1"/>
    <col min="12803" max="12811" width="13.140625" style="115" customWidth="1"/>
    <col min="12812" max="13056" width="11.5703125" style="115"/>
    <col min="13057" max="13057" width="13.140625" style="115" customWidth="1"/>
    <col min="13058" max="13058" width="54.7109375" style="115" bestFit="1" customWidth="1"/>
    <col min="13059" max="13067" width="13.140625" style="115" customWidth="1"/>
    <col min="13068" max="13312" width="11.5703125" style="115"/>
    <col min="13313" max="13313" width="13.140625" style="115" customWidth="1"/>
    <col min="13314" max="13314" width="54.7109375" style="115" bestFit="1" customWidth="1"/>
    <col min="13315" max="13323" width="13.140625" style="115" customWidth="1"/>
    <col min="13324" max="13568" width="11.5703125" style="115"/>
    <col min="13569" max="13569" width="13.140625" style="115" customWidth="1"/>
    <col min="13570" max="13570" width="54.7109375" style="115" bestFit="1" customWidth="1"/>
    <col min="13571" max="13579" width="13.140625" style="115" customWidth="1"/>
    <col min="13580" max="13824" width="11.5703125" style="115"/>
    <col min="13825" max="13825" width="13.140625" style="115" customWidth="1"/>
    <col min="13826" max="13826" width="54.7109375" style="115" bestFit="1" customWidth="1"/>
    <col min="13827" max="13835" width="13.140625" style="115" customWidth="1"/>
    <col min="13836" max="14080" width="11.5703125" style="115"/>
    <col min="14081" max="14081" width="13.140625" style="115" customWidth="1"/>
    <col min="14082" max="14082" width="54.7109375" style="115" bestFit="1" customWidth="1"/>
    <col min="14083" max="14091" width="13.140625" style="115" customWidth="1"/>
    <col min="14092" max="14336" width="11.5703125" style="115"/>
    <col min="14337" max="14337" width="13.140625" style="115" customWidth="1"/>
    <col min="14338" max="14338" width="54.7109375" style="115" bestFit="1" customWidth="1"/>
    <col min="14339" max="14347" width="13.140625" style="115" customWidth="1"/>
    <col min="14348" max="14592" width="11.5703125" style="115"/>
    <col min="14593" max="14593" width="13.140625" style="115" customWidth="1"/>
    <col min="14594" max="14594" width="54.7109375" style="115" bestFit="1" customWidth="1"/>
    <col min="14595" max="14603" width="13.140625" style="115" customWidth="1"/>
    <col min="14604" max="14848" width="11.5703125" style="115"/>
    <col min="14849" max="14849" width="13.140625" style="115" customWidth="1"/>
    <col min="14850" max="14850" width="54.7109375" style="115" bestFit="1" customWidth="1"/>
    <col min="14851" max="14859" width="13.140625" style="115" customWidth="1"/>
    <col min="14860" max="15104" width="11.5703125" style="115"/>
    <col min="15105" max="15105" width="13.140625" style="115" customWidth="1"/>
    <col min="15106" max="15106" width="54.7109375" style="115" bestFit="1" customWidth="1"/>
    <col min="15107" max="15115" width="13.140625" style="115" customWidth="1"/>
    <col min="15116" max="15360" width="11.5703125" style="115"/>
    <col min="15361" max="15361" width="13.140625" style="115" customWidth="1"/>
    <col min="15362" max="15362" width="54.7109375" style="115" bestFit="1" customWidth="1"/>
    <col min="15363" max="15371" width="13.140625" style="115" customWidth="1"/>
    <col min="15372" max="15616" width="11.5703125" style="115"/>
    <col min="15617" max="15617" width="13.140625" style="115" customWidth="1"/>
    <col min="15618" max="15618" width="54.7109375" style="115" bestFit="1" customWidth="1"/>
    <col min="15619" max="15627" width="13.140625" style="115" customWidth="1"/>
    <col min="15628" max="15872" width="11.5703125" style="115"/>
    <col min="15873" max="15873" width="13.140625" style="115" customWidth="1"/>
    <col min="15874" max="15874" width="54.7109375" style="115" bestFit="1" customWidth="1"/>
    <col min="15875" max="15883" width="13.140625" style="115" customWidth="1"/>
    <col min="15884" max="16128" width="11.5703125" style="115"/>
    <col min="16129" max="16129" width="13.140625" style="115" customWidth="1"/>
    <col min="16130" max="16130" width="54.7109375" style="115" bestFit="1" customWidth="1"/>
    <col min="16131" max="16139" width="13.140625" style="115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117" t="s">
        <v>835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.75" x14ac:dyDescent="0.2">
      <c r="A3" s="116" t="s">
        <v>836</v>
      </c>
      <c r="B3" s="117" t="s">
        <v>837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">
      <c r="A4" s="116" t="s">
        <v>838</v>
      </c>
      <c r="B4" s="117" t="s">
        <v>839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5.75" x14ac:dyDescent="0.2">
      <c r="A5" s="116" t="s">
        <v>840</v>
      </c>
      <c r="B5" s="117" t="s">
        <v>849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 x14ac:dyDescent="0.2">
      <c r="A6" s="116" t="s">
        <v>841</v>
      </c>
      <c r="B6" s="117" t="s">
        <v>850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">
      <c r="A7" s="116" t="s">
        <v>842</v>
      </c>
      <c r="B7" s="117" t="s">
        <v>851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122" t="s">
        <v>772</v>
      </c>
      <c r="B9" s="122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122" t="s">
        <v>778</v>
      </c>
    </row>
    <row r="10" spans="1:11" x14ac:dyDescent="0.2">
      <c r="A10" s="119" t="s">
        <v>852</v>
      </c>
      <c r="B10" s="119" t="s">
        <v>853</v>
      </c>
      <c r="C10" s="120">
        <v>0</v>
      </c>
      <c r="D10" s="120">
        <v>0</v>
      </c>
      <c r="E10" s="120">
        <v>0</v>
      </c>
      <c r="F10" s="120">
        <v>225044.32</v>
      </c>
      <c r="G10" s="120">
        <v>0</v>
      </c>
      <c r="H10" s="120">
        <v>225044.32</v>
      </c>
      <c r="I10" s="120">
        <v>0</v>
      </c>
      <c r="J10" s="120">
        <v>225044.32</v>
      </c>
      <c r="K10" s="120">
        <v>-225044.32</v>
      </c>
    </row>
    <row r="11" spans="1:11" x14ac:dyDescent="0.2">
      <c r="A11" s="119" t="s">
        <v>785</v>
      </c>
      <c r="B11" s="119" t="s">
        <v>786</v>
      </c>
      <c r="C11" s="120">
        <v>0</v>
      </c>
      <c r="D11" s="120">
        <v>0</v>
      </c>
      <c r="E11" s="120">
        <v>0</v>
      </c>
      <c r="F11" s="120">
        <v>180.35</v>
      </c>
      <c r="G11" s="120">
        <v>0</v>
      </c>
      <c r="H11" s="120">
        <v>180.35</v>
      </c>
      <c r="I11" s="120">
        <v>0</v>
      </c>
      <c r="J11" s="120">
        <v>180.35</v>
      </c>
      <c r="K11" s="120">
        <v>-180.35</v>
      </c>
    </row>
    <row r="12" spans="1:11" x14ac:dyDescent="0.2">
      <c r="A12" s="119" t="s">
        <v>801</v>
      </c>
      <c r="B12" s="119" t="s">
        <v>802</v>
      </c>
      <c r="C12" s="120">
        <v>0</v>
      </c>
      <c r="D12" s="120">
        <v>0</v>
      </c>
      <c r="E12" s="120">
        <v>0</v>
      </c>
      <c r="F12" s="120">
        <v>366.9</v>
      </c>
      <c r="G12" s="120">
        <v>0</v>
      </c>
      <c r="H12" s="120">
        <v>366.9</v>
      </c>
      <c r="I12" s="120">
        <v>0</v>
      </c>
      <c r="J12" s="120">
        <v>366.9</v>
      </c>
      <c r="K12" s="120">
        <v>-366.9</v>
      </c>
    </row>
    <row r="13" spans="1:11" ht="14.25" x14ac:dyDescent="0.2">
      <c r="A13" s="567" t="s">
        <v>845</v>
      </c>
      <c r="B13" s="567"/>
      <c r="C13" s="121">
        <v>0</v>
      </c>
      <c r="D13" s="121">
        <v>0</v>
      </c>
      <c r="E13" s="121">
        <v>0</v>
      </c>
      <c r="F13" s="121">
        <v>225591.57</v>
      </c>
      <c r="G13" s="121">
        <v>0</v>
      </c>
      <c r="H13" s="121">
        <v>225591.57</v>
      </c>
      <c r="I13" s="121">
        <v>0</v>
      </c>
      <c r="J13" s="121">
        <v>225591.57</v>
      </c>
      <c r="K13" s="121">
        <v>-225591.57</v>
      </c>
    </row>
    <row r="14" spans="1:11" x14ac:dyDescent="0.2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</row>
    <row r="15" spans="1:11" x14ac:dyDescent="0.2">
      <c r="A15" s="565" t="s">
        <v>771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</row>
    <row r="16" spans="1:11" ht="12.75" customHeight="1" x14ac:dyDescent="0.2">
      <c r="A16" s="122" t="s">
        <v>772</v>
      </c>
      <c r="B16" s="122" t="s">
        <v>773</v>
      </c>
      <c r="C16" s="566" t="s">
        <v>774</v>
      </c>
      <c r="D16" s="566"/>
      <c r="E16" s="566" t="s">
        <v>775</v>
      </c>
      <c r="F16" s="566"/>
      <c r="G16" s="566" t="s">
        <v>776</v>
      </c>
      <c r="H16" s="566"/>
      <c r="I16" s="566" t="s">
        <v>777</v>
      </c>
      <c r="J16" s="566"/>
      <c r="K16" s="122" t="s">
        <v>778</v>
      </c>
    </row>
    <row r="17" spans="1:11" s="133" customFormat="1" x14ac:dyDescent="0.2">
      <c r="A17" s="131" t="s">
        <v>440</v>
      </c>
      <c r="B17" s="131" t="s">
        <v>808</v>
      </c>
      <c r="C17" s="132">
        <v>0</v>
      </c>
      <c r="D17" s="132">
        <v>0</v>
      </c>
      <c r="E17" s="132">
        <v>86981.28</v>
      </c>
      <c r="F17" s="132">
        <v>0</v>
      </c>
      <c r="G17" s="132">
        <v>86981.28</v>
      </c>
      <c r="H17" s="132">
        <v>0</v>
      </c>
      <c r="I17" s="132">
        <v>86981.28</v>
      </c>
      <c r="J17" s="132">
        <v>0</v>
      </c>
      <c r="K17" s="132">
        <v>86981.28</v>
      </c>
    </row>
    <row r="18" spans="1:11" s="133" customFormat="1" x14ac:dyDescent="0.2">
      <c r="A18" s="131" t="s">
        <v>414</v>
      </c>
      <c r="B18" s="131" t="s">
        <v>809</v>
      </c>
      <c r="C18" s="132">
        <v>0</v>
      </c>
      <c r="D18" s="132">
        <v>0</v>
      </c>
      <c r="E18" s="132">
        <v>15772.14</v>
      </c>
      <c r="F18" s="132">
        <v>0</v>
      </c>
      <c r="G18" s="132">
        <v>15772.14</v>
      </c>
      <c r="H18" s="132">
        <v>0</v>
      </c>
      <c r="I18" s="132">
        <v>15772.14</v>
      </c>
      <c r="J18" s="132">
        <v>0</v>
      </c>
      <c r="K18" s="132">
        <v>15772.14</v>
      </c>
    </row>
    <row r="19" spans="1:11" s="133" customFormat="1" x14ac:dyDescent="0.2">
      <c r="A19" s="131" t="s">
        <v>390</v>
      </c>
      <c r="B19" s="131" t="s">
        <v>810</v>
      </c>
      <c r="C19" s="132">
        <v>0</v>
      </c>
      <c r="D19" s="132">
        <v>0</v>
      </c>
      <c r="E19" s="132">
        <v>18440.3</v>
      </c>
      <c r="F19" s="132">
        <v>0</v>
      </c>
      <c r="G19" s="132">
        <v>18440.3</v>
      </c>
      <c r="H19" s="132">
        <v>0</v>
      </c>
      <c r="I19" s="132">
        <v>18440.3</v>
      </c>
      <c r="J19" s="132">
        <v>0</v>
      </c>
      <c r="K19" s="132">
        <v>18440.3</v>
      </c>
    </row>
    <row r="20" spans="1:11" s="133" customFormat="1" x14ac:dyDescent="0.2">
      <c r="A20" s="131" t="s">
        <v>388</v>
      </c>
      <c r="B20" s="131" t="s">
        <v>811</v>
      </c>
      <c r="C20" s="132">
        <v>0</v>
      </c>
      <c r="D20" s="132">
        <v>0</v>
      </c>
      <c r="E20" s="132">
        <v>5743.23</v>
      </c>
      <c r="F20" s="132">
        <v>0</v>
      </c>
      <c r="G20" s="132">
        <v>5743.23</v>
      </c>
      <c r="H20" s="132">
        <v>0</v>
      </c>
      <c r="I20" s="132">
        <v>5743.23</v>
      </c>
      <c r="J20" s="132">
        <v>0</v>
      </c>
      <c r="K20" s="132">
        <v>5743.23</v>
      </c>
    </row>
    <row r="21" spans="1:11" s="133" customFormat="1" x14ac:dyDescent="0.2">
      <c r="A21" s="131" t="s">
        <v>372</v>
      </c>
      <c r="B21" s="131" t="s">
        <v>371</v>
      </c>
      <c r="C21" s="132">
        <v>0</v>
      </c>
      <c r="D21" s="132">
        <v>0</v>
      </c>
      <c r="E21" s="132">
        <v>20324.29</v>
      </c>
      <c r="F21" s="132">
        <v>0</v>
      </c>
      <c r="G21" s="132">
        <v>20324.29</v>
      </c>
      <c r="H21" s="132">
        <v>0</v>
      </c>
      <c r="I21" s="132">
        <v>20324.29</v>
      </c>
      <c r="J21" s="132">
        <v>0</v>
      </c>
      <c r="K21" s="132">
        <v>20324.29</v>
      </c>
    </row>
    <row r="22" spans="1:11" s="133" customFormat="1" x14ac:dyDescent="0.2">
      <c r="A22" s="131" t="s">
        <v>378</v>
      </c>
      <c r="B22" s="131" t="s">
        <v>812</v>
      </c>
      <c r="C22" s="132">
        <v>0</v>
      </c>
      <c r="D22" s="132">
        <v>0</v>
      </c>
      <c r="E22" s="132">
        <v>177.09</v>
      </c>
      <c r="F22" s="132">
        <v>0</v>
      </c>
      <c r="G22" s="132">
        <v>177.09</v>
      </c>
      <c r="H22" s="132">
        <v>0</v>
      </c>
      <c r="I22" s="132">
        <v>177.09</v>
      </c>
      <c r="J22" s="132">
        <v>0</v>
      </c>
      <c r="K22" s="132">
        <v>177.09</v>
      </c>
    </row>
    <row r="23" spans="1:11" s="133" customFormat="1" x14ac:dyDescent="0.2">
      <c r="A23" s="131" t="s">
        <v>364</v>
      </c>
      <c r="B23" s="131" t="s">
        <v>813</v>
      </c>
      <c r="C23" s="132">
        <v>0</v>
      </c>
      <c r="D23" s="132">
        <v>0</v>
      </c>
      <c r="E23" s="132">
        <v>17</v>
      </c>
      <c r="F23" s="132">
        <v>0</v>
      </c>
      <c r="G23" s="132">
        <v>17</v>
      </c>
      <c r="H23" s="132">
        <v>0</v>
      </c>
      <c r="I23" s="132">
        <v>17</v>
      </c>
      <c r="J23" s="132">
        <v>0</v>
      </c>
      <c r="K23" s="132">
        <v>17</v>
      </c>
    </row>
    <row r="24" spans="1:11" s="133" customFormat="1" x14ac:dyDescent="0.2">
      <c r="A24" s="131" t="s">
        <v>362</v>
      </c>
      <c r="B24" s="131" t="s">
        <v>814</v>
      </c>
      <c r="C24" s="132">
        <v>0</v>
      </c>
      <c r="D24" s="132">
        <v>0</v>
      </c>
      <c r="E24" s="132">
        <v>616.34</v>
      </c>
      <c r="F24" s="132">
        <v>0</v>
      </c>
      <c r="G24" s="132">
        <v>616.34</v>
      </c>
      <c r="H24" s="132">
        <v>0</v>
      </c>
      <c r="I24" s="132">
        <v>616.34</v>
      </c>
      <c r="J24" s="132">
        <v>0</v>
      </c>
      <c r="K24" s="132">
        <v>616.34</v>
      </c>
    </row>
    <row r="25" spans="1:11" s="133" customFormat="1" x14ac:dyDescent="0.2">
      <c r="A25" s="131" t="s">
        <v>358</v>
      </c>
      <c r="B25" s="131" t="s">
        <v>815</v>
      </c>
      <c r="C25" s="132">
        <v>0</v>
      </c>
      <c r="D25" s="132">
        <v>0</v>
      </c>
      <c r="E25" s="132">
        <v>1298.42</v>
      </c>
      <c r="F25" s="132">
        <v>0</v>
      </c>
      <c r="G25" s="132">
        <v>1298.42</v>
      </c>
      <c r="H25" s="132">
        <v>0</v>
      </c>
      <c r="I25" s="132">
        <v>1298.42</v>
      </c>
      <c r="J25" s="132">
        <v>0</v>
      </c>
      <c r="K25" s="132">
        <v>1298.42</v>
      </c>
    </row>
    <row r="26" spans="1:11" s="133" customFormat="1" x14ac:dyDescent="0.2">
      <c r="A26" s="131" t="s">
        <v>354</v>
      </c>
      <c r="B26" s="131" t="s">
        <v>816</v>
      </c>
      <c r="C26" s="132">
        <v>0</v>
      </c>
      <c r="D26" s="132">
        <v>0</v>
      </c>
      <c r="E26" s="132">
        <v>1348.85</v>
      </c>
      <c r="F26" s="132">
        <v>0</v>
      </c>
      <c r="G26" s="132">
        <v>1348.85</v>
      </c>
      <c r="H26" s="132">
        <v>0</v>
      </c>
      <c r="I26" s="132">
        <v>1348.85</v>
      </c>
      <c r="J26" s="132">
        <v>0</v>
      </c>
      <c r="K26" s="132">
        <v>1348.85</v>
      </c>
    </row>
    <row r="27" spans="1:11" s="133" customFormat="1" x14ac:dyDescent="0.2">
      <c r="A27" s="131" t="s">
        <v>352</v>
      </c>
      <c r="B27" s="131" t="s">
        <v>351</v>
      </c>
      <c r="C27" s="132">
        <v>0</v>
      </c>
      <c r="D27" s="132">
        <v>0</v>
      </c>
      <c r="E27" s="132">
        <v>14.5</v>
      </c>
      <c r="F27" s="132">
        <v>0</v>
      </c>
      <c r="G27" s="132">
        <v>14.5</v>
      </c>
      <c r="H27" s="132">
        <v>0</v>
      </c>
      <c r="I27" s="132">
        <v>14.5</v>
      </c>
      <c r="J27" s="132">
        <v>0</v>
      </c>
      <c r="K27" s="132">
        <v>14.5</v>
      </c>
    </row>
    <row r="28" spans="1:11" s="133" customFormat="1" x14ac:dyDescent="0.2">
      <c r="A28" s="131" t="s">
        <v>350</v>
      </c>
      <c r="B28" s="131" t="s">
        <v>349</v>
      </c>
      <c r="C28" s="132">
        <v>0</v>
      </c>
      <c r="D28" s="132">
        <v>0</v>
      </c>
      <c r="E28" s="132">
        <v>92.6</v>
      </c>
      <c r="F28" s="132">
        <v>0</v>
      </c>
      <c r="G28" s="132">
        <v>92.6</v>
      </c>
      <c r="H28" s="132">
        <v>0</v>
      </c>
      <c r="I28" s="132">
        <v>92.6</v>
      </c>
      <c r="J28" s="132">
        <v>0</v>
      </c>
      <c r="K28" s="132">
        <v>92.6</v>
      </c>
    </row>
    <row r="29" spans="1:11" s="133" customFormat="1" x14ac:dyDescent="0.2">
      <c r="A29" s="131" t="s">
        <v>348</v>
      </c>
      <c r="B29" s="131" t="s">
        <v>347</v>
      </c>
      <c r="C29" s="132">
        <v>0</v>
      </c>
      <c r="D29" s="132">
        <v>0</v>
      </c>
      <c r="E29" s="132">
        <v>81.31</v>
      </c>
      <c r="F29" s="132">
        <v>0</v>
      </c>
      <c r="G29" s="132">
        <v>81.31</v>
      </c>
      <c r="H29" s="132">
        <v>0</v>
      </c>
      <c r="I29" s="132">
        <v>81.31</v>
      </c>
      <c r="J29" s="132">
        <v>0</v>
      </c>
      <c r="K29" s="132">
        <v>81.31</v>
      </c>
    </row>
    <row r="30" spans="1:11" s="133" customFormat="1" x14ac:dyDescent="0.2">
      <c r="A30" s="131" t="s">
        <v>346</v>
      </c>
      <c r="B30" s="131" t="s">
        <v>345</v>
      </c>
      <c r="C30" s="132">
        <v>0</v>
      </c>
      <c r="D30" s="132">
        <v>0</v>
      </c>
      <c r="E30" s="132">
        <v>8.75</v>
      </c>
      <c r="F30" s="132">
        <v>0</v>
      </c>
      <c r="G30" s="132">
        <v>8.75</v>
      </c>
      <c r="H30" s="132">
        <v>0</v>
      </c>
      <c r="I30" s="132">
        <v>8.75</v>
      </c>
      <c r="J30" s="132">
        <v>0</v>
      </c>
      <c r="K30" s="132">
        <v>8.75</v>
      </c>
    </row>
    <row r="31" spans="1:11" s="133" customFormat="1" x14ac:dyDescent="0.2">
      <c r="A31" s="131" t="s">
        <v>340</v>
      </c>
      <c r="B31" s="131" t="s">
        <v>339</v>
      </c>
      <c r="C31" s="132">
        <v>0</v>
      </c>
      <c r="D31" s="132">
        <v>0</v>
      </c>
      <c r="E31" s="132">
        <v>34.270000000000003</v>
      </c>
      <c r="F31" s="132">
        <v>0</v>
      </c>
      <c r="G31" s="132">
        <v>34.270000000000003</v>
      </c>
      <c r="H31" s="132">
        <v>0</v>
      </c>
      <c r="I31" s="132">
        <v>34.270000000000003</v>
      </c>
      <c r="J31" s="132">
        <v>0</v>
      </c>
      <c r="K31" s="132">
        <v>34.270000000000003</v>
      </c>
    </row>
    <row r="32" spans="1:11" s="133" customFormat="1" x14ac:dyDescent="0.2">
      <c r="A32" s="131" t="s">
        <v>332</v>
      </c>
      <c r="B32" s="131" t="s">
        <v>817</v>
      </c>
      <c r="C32" s="132">
        <v>0</v>
      </c>
      <c r="D32" s="132">
        <v>0</v>
      </c>
      <c r="E32" s="132">
        <v>2777</v>
      </c>
      <c r="F32" s="132">
        <v>0</v>
      </c>
      <c r="G32" s="132">
        <v>2777</v>
      </c>
      <c r="H32" s="132">
        <v>0</v>
      </c>
      <c r="I32" s="132">
        <v>2777</v>
      </c>
      <c r="J32" s="132">
        <v>0</v>
      </c>
      <c r="K32" s="132">
        <v>2777</v>
      </c>
    </row>
    <row r="33" spans="1:11" s="133" customFormat="1" x14ac:dyDescent="0.2">
      <c r="A33" s="131" t="s">
        <v>330</v>
      </c>
      <c r="B33" s="131" t="s">
        <v>329</v>
      </c>
      <c r="C33" s="132">
        <v>0</v>
      </c>
      <c r="D33" s="132">
        <v>0</v>
      </c>
      <c r="E33" s="132">
        <v>507.13</v>
      </c>
      <c r="F33" s="132">
        <v>0</v>
      </c>
      <c r="G33" s="132">
        <v>507.13</v>
      </c>
      <c r="H33" s="132">
        <v>0</v>
      </c>
      <c r="I33" s="132">
        <v>507.13</v>
      </c>
      <c r="J33" s="132">
        <v>0</v>
      </c>
      <c r="K33" s="132">
        <v>507.13</v>
      </c>
    </row>
    <row r="34" spans="1:11" s="133" customFormat="1" x14ac:dyDescent="0.2">
      <c r="A34" s="131" t="s">
        <v>328</v>
      </c>
      <c r="B34" s="131" t="s">
        <v>327</v>
      </c>
      <c r="C34" s="132">
        <v>0</v>
      </c>
      <c r="D34" s="132">
        <v>0</v>
      </c>
      <c r="E34" s="132">
        <v>326.68</v>
      </c>
      <c r="F34" s="132">
        <v>0</v>
      </c>
      <c r="G34" s="132">
        <v>326.68</v>
      </c>
      <c r="H34" s="132">
        <v>0</v>
      </c>
      <c r="I34" s="132">
        <v>326.68</v>
      </c>
      <c r="J34" s="132">
        <v>0</v>
      </c>
      <c r="K34" s="132">
        <v>326.68</v>
      </c>
    </row>
    <row r="35" spans="1:11" s="133" customFormat="1" x14ac:dyDescent="0.2">
      <c r="A35" s="131" t="s">
        <v>293</v>
      </c>
      <c r="B35" s="131" t="s">
        <v>292</v>
      </c>
      <c r="C35" s="132">
        <v>0</v>
      </c>
      <c r="D35" s="132">
        <v>0</v>
      </c>
      <c r="E35" s="132">
        <v>970.44</v>
      </c>
      <c r="F35" s="132">
        <v>0</v>
      </c>
      <c r="G35" s="132">
        <v>970.44</v>
      </c>
      <c r="H35" s="132">
        <v>0</v>
      </c>
      <c r="I35" s="132">
        <v>970.44</v>
      </c>
      <c r="J35" s="132">
        <v>0</v>
      </c>
      <c r="K35" s="132">
        <v>970.44</v>
      </c>
    </row>
    <row r="36" spans="1:11" s="133" customFormat="1" x14ac:dyDescent="0.2">
      <c r="A36" s="131" t="s">
        <v>289</v>
      </c>
      <c r="B36" s="131" t="s">
        <v>818</v>
      </c>
      <c r="C36" s="132">
        <v>0</v>
      </c>
      <c r="D36" s="132">
        <v>0</v>
      </c>
      <c r="E36" s="132">
        <v>413.25</v>
      </c>
      <c r="F36" s="132">
        <v>0</v>
      </c>
      <c r="G36" s="132">
        <v>413.25</v>
      </c>
      <c r="H36" s="132">
        <v>0</v>
      </c>
      <c r="I36" s="132">
        <v>413.25</v>
      </c>
      <c r="J36" s="132">
        <v>0</v>
      </c>
      <c r="K36" s="132">
        <v>413.25</v>
      </c>
    </row>
    <row r="37" spans="1:11" s="133" customFormat="1" x14ac:dyDescent="0.2">
      <c r="A37" s="131" t="s">
        <v>287</v>
      </c>
      <c r="B37" s="131" t="s">
        <v>286</v>
      </c>
      <c r="C37" s="132">
        <v>0</v>
      </c>
      <c r="D37" s="132">
        <v>0</v>
      </c>
      <c r="E37" s="132">
        <v>315.89999999999998</v>
      </c>
      <c r="F37" s="132">
        <v>0</v>
      </c>
      <c r="G37" s="132">
        <v>315.89999999999998</v>
      </c>
      <c r="H37" s="132">
        <v>0</v>
      </c>
      <c r="I37" s="132">
        <v>315.89999999999998</v>
      </c>
      <c r="J37" s="132">
        <v>0</v>
      </c>
      <c r="K37" s="132">
        <v>315.89999999999998</v>
      </c>
    </row>
    <row r="38" spans="1:11" s="133" customFormat="1" x14ac:dyDescent="0.2">
      <c r="A38" s="131" t="s">
        <v>285</v>
      </c>
      <c r="B38" s="131" t="s">
        <v>284</v>
      </c>
      <c r="C38" s="132">
        <v>0</v>
      </c>
      <c r="D38" s="132">
        <v>0</v>
      </c>
      <c r="E38" s="132">
        <v>8.66</v>
      </c>
      <c r="F38" s="132">
        <v>0</v>
      </c>
      <c r="G38" s="132">
        <v>8.66</v>
      </c>
      <c r="H38" s="132">
        <v>0</v>
      </c>
      <c r="I38" s="132">
        <v>8.66</v>
      </c>
      <c r="J38" s="132">
        <v>0</v>
      </c>
      <c r="K38" s="132">
        <v>8.66</v>
      </c>
    </row>
    <row r="39" spans="1:11" s="133" customFormat="1" x14ac:dyDescent="0.2">
      <c r="A39" s="131" t="s">
        <v>283</v>
      </c>
      <c r="B39" s="131" t="s">
        <v>282</v>
      </c>
      <c r="C39" s="132">
        <v>0</v>
      </c>
      <c r="D39" s="132">
        <v>0</v>
      </c>
      <c r="E39" s="132">
        <v>196.72</v>
      </c>
      <c r="F39" s="132">
        <v>0</v>
      </c>
      <c r="G39" s="132">
        <v>196.72</v>
      </c>
      <c r="H39" s="132">
        <v>0</v>
      </c>
      <c r="I39" s="132">
        <v>196.72</v>
      </c>
      <c r="J39" s="132">
        <v>0</v>
      </c>
      <c r="K39" s="132">
        <v>196.72</v>
      </c>
    </row>
    <row r="40" spans="1:11" s="133" customFormat="1" x14ac:dyDescent="0.2">
      <c r="A40" s="131" t="s">
        <v>281</v>
      </c>
      <c r="B40" s="131" t="s">
        <v>280</v>
      </c>
      <c r="C40" s="132">
        <v>0</v>
      </c>
      <c r="D40" s="132">
        <v>0</v>
      </c>
      <c r="E40" s="132">
        <v>23.75</v>
      </c>
      <c r="F40" s="132">
        <v>0</v>
      </c>
      <c r="G40" s="132">
        <v>23.75</v>
      </c>
      <c r="H40" s="132">
        <v>0</v>
      </c>
      <c r="I40" s="132">
        <v>23.75</v>
      </c>
      <c r="J40" s="132">
        <v>0</v>
      </c>
      <c r="K40" s="132">
        <v>23.75</v>
      </c>
    </row>
    <row r="41" spans="1:11" s="133" customFormat="1" x14ac:dyDescent="0.2">
      <c r="A41" s="131" t="s">
        <v>279</v>
      </c>
      <c r="B41" s="131" t="s">
        <v>278</v>
      </c>
      <c r="C41" s="132">
        <v>0</v>
      </c>
      <c r="D41" s="132">
        <v>0</v>
      </c>
      <c r="E41" s="132">
        <v>7.5</v>
      </c>
      <c r="F41" s="132">
        <v>0</v>
      </c>
      <c r="G41" s="132">
        <v>7.5</v>
      </c>
      <c r="H41" s="132">
        <v>0</v>
      </c>
      <c r="I41" s="132">
        <v>7.5</v>
      </c>
      <c r="J41" s="132">
        <v>0</v>
      </c>
      <c r="K41" s="132">
        <v>7.5</v>
      </c>
    </row>
    <row r="42" spans="1:11" s="133" customFormat="1" x14ac:dyDescent="0.2">
      <c r="A42" s="131" t="s">
        <v>275</v>
      </c>
      <c r="B42" s="131" t="s">
        <v>274</v>
      </c>
      <c r="C42" s="132">
        <v>0</v>
      </c>
      <c r="D42" s="132">
        <v>0</v>
      </c>
      <c r="E42" s="132">
        <v>371.86</v>
      </c>
      <c r="F42" s="132">
        <v>0</v>
      </c>
      <c r="G42" s="132">
        <v>371.86</v>
      </c>
      <c r="H42" s="132">
        <v>0</v>
      </c>
      <c r="I42" s="132">
        <v>371.86</v>
      </c>
      <c r="J42" s="132">
        <v>0</v>
      </c>
      <c r="K42" s="132">
        <v>371.86</v>
      </c>
    </row>
    <row r="43" spans="1:11" s="133" customFormat="1" x14ac:dyDescent="0.2">
      <c r="A43" s="131" t="s">
        <v>271</v>
      </c>
      <c r="B43" s="131" t="s">
        <v>270</v>
      </c>
      <c r="C43" s="132">
        <v>0</v>
      </c>
      <c r="D43" s="132">
        <v>0</v>
      </c>
      <c r="E43" s="132">
        <v>212.77</v>
      </c>
      <c r="F43" s="132">
        <v>0</v>
      </c>
      <c r="G43" s="132">
        <v>212.77</v>
      </c>
      <c r="H43" s="132">
        <v>0</v>
      </c>
      <c r="I43" s="132">
        <v>212.77</v>
      </c>
      <c r="J43" s="132">
        <v>0</v>
      </c>
      <c r="K43" s="132">
        <v>212.77</v>
      </c>
    </row>
    <row r="44" spans="1:11" s="133" customFormat="1" x14ac:dyDescent="0.2">
      <c r="A44" s="131" t="s">
        <v>269</v>
      </c>
      <c r="B44" s="131" t="s">
        <v>819</v>
      </c>
      <c r="C44" s="132">
        <v>0</v>
      </c>
      <c r="D44" s="132">
        <v>0</v>
      </c>
      <c r="E44" s="132">
        <v>211.5</v>
      </c>
      <c r="F44" s="132">
        <v>0</v>
      </c>
      <c r="G44" s="132">
        <v>211.5</v>
      </c>
      <c r="H44" s="132">
        <v>0</v>
      </c>
      <c r="I44" s="132">
        <v>211.5</v>
      </c>
      <c r="J44" s="132">
        <v>0</v>
      </c>
      <c r="K44" s="132">
        <v>211.5</v>
      </c>
    </row>
    <row r="45" spans="1:11" s="133" customFormat="1" x14ac:dyDescent="0.2">
      <c r="A45" s="131" t="s">
        <v>267</v>
      </c>
      <c r="B45" s="131" t="s">
        <v>266</v>
      </c>
      <c r="C45" s="132">
        <v>0</v>
      </c>
      <c r="D45" s="132">
        <v>0</v>
      </c>
      <c r="E45" s="132">
        <v>114.35</v>
      </c>
      <c r="F45" s="132">
        <v>0</v>
      </c>
      <c r="G45" s="132">
        <v>114.35</v>
      </c>
      <c r="H45" s="132">
        <v>0</v>
      </c>
      <c r="I45" s="132">
        <v>114.35</v>
      </c>
      <c r="J45" s="132">
        <v>0</v>
      </c>
      <c r="K45" s="132">
        <v>114.35</v>
      </c>
    </row>
    <row r="46" spans="1:11" s="133" customFormat="1" x14ac:dyDescent="0.2">
      <c r="A46" s="131" t="s">
        <v>265</v>
      </c>
      <c r="B46" s="131" t="s">
        <v>264</v>
      </c>
      <c r="C46" s="132">
        <v>0</v>
      </c>
      <c r="D46" s="132">
        <v>0</v>
      </c>
      <c r="E46" s="132">
        <v>1167.18</v>
      </c>
      <c r="F46" s="132">
        <v>0</v>
      </c>
      <c r="G46" s="132">
        <v>1167.18</v>
      </c>
      <c r="H46" s="132">
        <v>0</v>
      </c>
      <c r="I46" s="132">
        <v>1167.18</v>
      </c>
      <c r="J46" s="132">
        <v>0</v>
      </c>
      <c r="K46" s="132">
        <v>1167.18</v>
      </c>
    </row>
    <row r="47" spans="1:11" s="133" customFormat="1" x14ac:dyDescent="0.2">
      <c r="A47" s="131" t="s">
        <v>263</v>
      </c>
      <c r="B47" s="131" t="s">
        <v>262</v>
      </c>
      <c r="C47" s="132">
        <v>0</v>
      </c>
      <c r="D47" s="132">
        <v>0</v>
      </c>
      <c r="E47" s="132">
        <v>113.39</v>
      </c>
      <c r="F47" s="132">
        <v>0</v>
      </c>
      <c r="G47" s="132">
        <v>113.39</v>
      </c>
      <c r="H47" s="132">
        <v>0</v>
      </c>
      <c r="I47" s="132">
        <v>113.39</v>
      </c>
      <c r="J47" s="132">
        <v>0</v>
      </c>
      <c r="K47" s="132">
        <v>113.39</v>
      </c>
    </row>
    <row r="48" spans="1:11" s="133" customFormat="1" x14ac:dyDescent="0.2">
      <c r="A48" s="131" t="s">
        <v>259</v>
      </c>
      <c r="B48" s="131" t="s">
        <v>258</v>
      </c>
      <c r="C48" s="132">
        <v>0</v>
      </c>
      <c r="D48" s="132">
        <v>0</v>
      </c>
      <c r="E48" s="132">
        <v>718.75</v>
      </c>
      <c r="F48" s="132">
        <v>0</v>
      </c>
      <c r="G48" s="132">
        <v>718.75</v>
      </c>
      <c r="H48" s="132">
        <v>0</v>
      </c>
      <c r="I48" s="132">
        <v>718.75</v>
      </c>
      <c r="J48" s="132">
        <v>0</v>
      </c>
      <c r="K48" s="132">
        <v>718.75</v>
      </c>
    </row>
    <row r="49" spans="1:11" s="133" customFormat="1" x14ac:dyDescent="0.2">
      <c r="A49" s="131" t="s">
        <v>624</v>
      </c>
      <c r="B49" s="131" t="s">
        <v>623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</row>
    <row r="50" spans="1:11" s="133" customFormat="1" x14ac:dyDescent="0.2">
      <c r="A50" s="131" t="s">
        <v>251</v>
      </c>
      <c r="B50" s="131" t="s">
        <v>820</v>
      </c>
      <c r="C50" s="132">
        <v>0</v>
      </c>
      <c r="D50" s="132">
        <v>0</v>
      </c>
      <c r="E50" s="132">
        <v>12.5</v>
      </c>
      <c r="F50" s="132">
        <v>0</v>
      </c>
      <c r="G50" s="132">
        <v>12.5</v>
      </c>
      <c r="H50" s="132">
        <v>0</v>
      </c>
      <c r="I50" s="132">
        <v>12.5</v>
      </c>
      <c r="J50" s="132">
        <v>0</v>
      </c>
      <c r="K50" s="132">
        <v>12.5</v>
      </c>
    </row>
    <row r="51" spans="1:11" s="133" customFormat="1" x14ac:dyDescent="0.2">
      <c r="A51" s="131" t="s">
        <v>249</v>
      </c>
      <c r="B51" s="131" t="s">
        <v>248</v>
      </c>
      <c r="C51" s="132">
        <v>0</v>
      </c>
      <c r="D51" s="132">
        <v>0</v>
      </c>
      <c r="E51" s="132">
        <v>322.45</v>
      </c>
      <c r="F51" s="132">
        <v>0</v>
      </c>
      <c r="G51" s="132">
        <v>322.45</v>
      </c>
      <c r="H51" s="132">
        <v>0</v>
      </c>
      <c r="I51" s="132">
        <v>322.45</v>
      </c>
      <c r="J51" s="132">
        <v>0</v>
      </c>
      <c r="K51" s="132">
        <v>322.45</v>
      </c>
    </row>
    <row r="52" spans="1:11" s="133" customFormat="1" x14ac:dyDescent="0.2">
      <c r="A52" s="131" t="s">
        <v>821</v>
      </c>
      <c r="B52" s="131" t="s">
        <v>822</v>
      </c>
      <c r="C52" s="132">
        <v>0</v>
      </c>
      <c r="D52" s="132">
        <v>0</v>
      </c>
      <c r="E52" s="132">
        <v>46</v>
      </c>
      <c r="F52" s="132">
        <v>0</v>
      </c>
      <c r="G52" s="132">
        <v>46</v>
      </c>
      <c r="H52" s="132">
        <v>0</v>
      </c>
      <c r="I52" s="132">
        <v>46</v>
      </c>
      <c r="J52" s="132">
        <v>0</v>
      </c>
      <c r="K52" s="132">
        <v>46</v>
      </c>
    </row>
    <row r="53" spans="1:11" s="133" customFormat="1" x14ac:dyDescent="0.2">
      <c r="A53" s="131" t="s">
        <v>243</v>
      </c>
      <c r="B53" s="131" t="s">
        <v>823</v>
      </c>
      <c r="C53" s="132">
        <v>0</v>
      </c>
      <c r="D53" s="132">
        <v>0</v>
      </c>
      <c r="E53" s="132">
        <v>939.27</v>
      </c>
      <c r="F53" s="132">
        <v>0</v>
      </c>
      <c r="G53" s="132">
        <v>939.27</v>
      </c>
      <c r="H53" s="132">
        <v>0</v>
      </c>
      <c r="I53" s="132">
        <v>939.27</v>
      </c>
      <c r="J53" s="132">
        <v>0</v>
      </c>
      <c r="K53" s="132">
        <v>939.27</v>
      </c>
    </row>
    <row r="54" spans="1:11" s="133" customFormat="1" x14ac:dyDescent="0.2">
      <c r="A54" s="131" t="s">
        <v>237</v>
      </c>
      <c r="B54" s="131" t="s">
        <v>236</v>
      </c>
      <c r="C54" s="132">
        <v>0</v>
      </c>
      <c r="D54" s="132">
        <v>0</v>
      </c>
      <c r="E54" s="132">
        <v>14531.73</v>
      </c>
      <c r="F54" s="132">
        <v>0</v>
      </c>
      <c r="G54" s="132">
        <v>14531.73</v>
      </c>
      <c r="H54" s="132">
        <v>0</v>
      </c>
      <c r="I54" s="132">
        <v>14531.73</v>
      </c>
      <c r="J54" s="132">
        <v>0</v>
      </c>
      <c r="K54" s="132">
        <v>14531.73</v>
      </c>
    </row>
    <row r="55" spans="1:11" s="133" customFormat="1" x14ac:dyDescent="0.2">
      <c r="A55" s="131" t="s">
        <v>235</v>
      </c>
      <c r="B55" s="131" t="s">
        <v>234</v>
      </c>
      <c r="C55" s="132">
        <v>0</v>
      </c>
      <c r="D55" s="132">
        <v>0</v>
      </c>
      <c r="E55" s="132">
        <v>230.44</v>
      </c>
      <c r="F55" s="132">
        <v>0</v>
      </c>
      <c r="G55" s="132">
        <v>230.44</v>
      </c>
      <c r="H55" s="132">
        <v>0</v>
      </c>
      <c r="I55" s="132">
        <v>230.44</v>
      </c>
      <c r="J55" s="132">
        <v>0</v>
      </c>
      <c r="K55" s="132">
        <v>230.44</v>
      </c>
    </row>
    <row r="56" spans="1:11" s="133" customFormat="1" x14ac:dyDescent="0.2">
      <c r="A56" s="131" t="s">
        <v>824</v>
      </c>
      <c r="B56" s="131" t="s">
        <v>825</v>
      </c>
      <c r="C56" s="132">
        <v>0</v>
      </c>
      <c r="D56" s="132">
        <v>0</v>
      </c>
      <c r="E56" s="132">
        <v>2656.25</v>
      </c>
      <c r="F56" s="132">
        <v>0</v>
      </c>
      <c r="G56" s="132">
        <v>2656.25</v>
      </c>
      <c r="H56" s="132">
        <v>0</v>
      </c>
      <c r="I56" s="132">
        <v>2656.25</v>
      </c>
      <c r="J56" s="132">
        <v>0</v>
      </c>
      <c r="K56" s="132">
        <v>2656.25</v>
      </c>
    </row>
    <row r="57" spans="1:11" s="133" customFormat="1" x14ac:dyDescent="0.2">
      <c r="A57" s="131" t="s">
        <v>225</v>
      </c>
      <c r="B57" s="131" t="s">
        <v>224</v>
      </c>
      <c r="C57" s="132">
        <v>0</v>
      </c>
      <c r="D57" s="132">
        <v>0</v>
      </c>
      <c r="E57" s="132">
        <v>1253.21</v>
      </c>
      <c r="F57" s="132">
        <v>0</v>
      </c>
      <c r="G57" s="132">
        <v>1253.21</v>
      </c>
      <c r="H57" s="132">
        <v>0</v>
      </c>
      <c r="I57" s="132">
        <v>1253.21</v>
      </c>
      <c r="J57" s="132">
        <v>0</v>
      </c>
      <c r="K57" s="132">
        <v>1253.21</v>
      </c>
    </row>
    <row r="58" spans="1:11" s="133" customFormat="1" x14ac:dyDescent="0.2">
      <c r="A58" s="131" t="s">
        <v>223</v>
      </c>
      <c r="B58" s="131" t="s">
        <v>222</v>
      </c>
      <c r="C58" s="132">
        <v>0</v>
      </c>
      <c r="D58" s="132">
        <v>0</v>
      </c>
      <c r="E58" s="132">
        <v>2808.72</v>
      </c>
      <c r="F58" s="132">
        <v>0</v>
      </c>
      <c r="G58" s="132">
        <v>2808.72</v>
      </c>
      <c r="H58" s="132">
        <v>0</v>
      </c>
      <c r="I58" s="132">
        <v>2808.72</v>
      </c>
      <c r="J58" s="132">
        <v>0</v>
      </c>
      <c r="K58" s="132">
        <v>2808.72</v>
      </c>
    </row>
    <row r="59" spans="1:11" s="133" customFormat="1" x14ac:dyDescent="0.2">
      <c r="A59" s="131" t="s">
        <v>221</v>
      </c>
      <c r="B59" s="131" t="s">
        <v>220</v>
      </c>
      <c r="C59" s="132">
        <v>0</v>
      </c>
      <c r="D59" s="132">
        <v>0</v>
      </c>
      <c r="E59" s="132">
        <v>1893.75</v>
      </c>
      <c r="F59" s="132">
        <v>0</v>
      </c>
      <c r="G59" s="132">
        <v>1893.75</v>
      </c>
      <c r="H59" s="132">
        <v>0</v>
      </c>
      <c r="I59" s="132">
        <v>1893.75</v>
      </c>
      <c r="J59" s="132">
        <v>0</v>
      </c>
      <c r="K59" s="132">
        <v>1893.75</v>
      </c>
    </row>
    <row r="60" spans="1:11" s="133" customFormat="1" x14ac:dyDescent="0.2">
      <c r="A60" s="131" t="s">
        <v>215</v>
      </c>
      <c r="B60" s="131" t="s">
        <v>214</v>
      </c>
      <c r="C60" s="132">
        <v>0</v>
      </c>
      <c r="D60" s="132">
        <v>0</v>
      </c>
      <c r="E60" s="132">
        <v>90.15</v>
      </c>
      <c r="F60" s="132">
        <v>0</v>
      </c>
      <c r="G60" s="132">
        <v>90.15</v>
      </c>
      <c r="H60" s="132">
        <v>0</v>
      </c>
      <c r="I60" s="132">
        <v>90.15</v>
      </c>
      <c r="J60" s="132">
        <v>0</v>
      </c>
      <c r="K60" s="132">
        <v>90.15</v>
      </c>
    </row>
    <row r="61" spans="1:11" s="133" customFormat="1" x14ac:dyDescent="0.2">
      <c r="A61" s="131" t="s">
        <v>209</v>
      </c>
      <c r="B61" s="131" t="s">
        <v>208</v>
      </c>
      <c r="C61" s="132">
        <v>0</v>
      </c>
      <c r="D61" s="132">
        <v>0</v>
      </c>
      <c r="E61" s="132">
        <v>60</v>
      </c>
      <c r="F61" s="132">
        <v>0</v>
      </c>
      <c r="G61" s="132">
        <v>60</v>
      </c>
      <c r="H61" s="132">
        <v>0</v>
      </c>
      <c r="I61" s="132">
        <v>60</v>
      </c>
      <c r="J61" s="132">
        <v>0</v>
      </c>
      <c r="K61" s="132">
        <v>60</v>
      </c>
    </row>
    <row r="62" spans="1:11" s="133" customFormat="1" x14ac:dyDescent="0.2">
      <c r="A62" s="131" t="s">
        <v>207</v>
      </c>
      <c r="B62" s="131" t="s">
        <v>206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</row>
    <row r="63" spans="1:11" s="133" customFormat="1" x14ac:dyDescent="0.2">
      <c r="A63" s="131" t="s">
        <v>205</v>
      </c>
      <c r="B63" s="131" t="s">
        <v>204</v>
      </c>
      <c r="C63" s="132">
        <v>0</v>
      </c>
      <c r="D63" s="132">
        <v>0</v>
      </c>
      <c r="E63" s="132">
        <v>2756.25</v>
      </c>
      <c r="F63" s="132">
        <v>0</v>
      </c>
      <c r="G63" s="132">
        <v>2756.25</v>
      </c>
      <c r="H63" s="132">
        <v>0</v>
      </c>
      <c r="I63" s="132">
        <v>2756.25</v>
      </c>
      <c r="J63" s="132">
        <v>0</v>
      </c>
      <c r="K63" s="132">
        <v>2756.25</v>
      </c>
    </row>
    <row r="64" spans="1:11" s="133" customFormat="1" x14ac:dyDescent="0.2">
      <c r="A64" s="131" t="s">
        <v>199</v>
      </c>
      <c r="B64" s="131" t="s">
        <v>198</v>
      </c>
      <c r="C64" s="132">
        <v>0</v>
      </c>
      <c r="D64" s="132">
        <v>0</v>
      </c>
      <c r="E64" s="132">
        <v>129.06</v>
      </c>
      <c r="F64" s="132">
        <v>0</v>
      </c>
      <c r="G64" s="132">
        <v>129.06</v>
      </c>
      <c r="H64" s="132">
        <v>0</v>
      </c>
      <c r="I64" s="132">
        <v>129.06</v>
      </c>
      <c r="J64" s="132">
        <v>0</v>
      </c>
      <c r="K64" s="132">
        <v>129.06</v>
      </c>
    </row>
    <row r="65" spans="1:11" x14ac:dyDescent="0.2">
      <c r="A65" s="119" t="s">
        <v>181</v>
      </c>
      <c r="B65" s="119" t="s">
        <v>180</v>
      </c>
      <c r="C65" s="120">
        <v>0</v>
      </c>
      <c r="D65" s="120">
        <v>0</v>
      </c>
      <c r="E65" s="120">
        <v>50.64</v>
      </c>
      <c r="F65" s="120">
        <v>0</v>
      </c>
      <c r="G65" s="120">
        <v>50.64</v>
      </c>
      <c r="H65" s="120">
        <v>0</v>
      </c>
      <c r="I65" s="120">
        <v>50.64</v>
      </c>
      <c r="J65" s="120">
        <v>0</v>
      </c>
      <c r="K65" s="120">
        <v>50.64</v>
      </c>
    </row>
    <row r="66" spans="1:11" s="133" customFormat="1" x14ac:dyDescent="0.2">
      <c r="A66" s="131" t="s">
        <v>326</v>
      </c>
      <c r="B66" s="131" t="s">
        <v>325</v>
      </c>
      <c r="C66" s="132">
        <v>0</v>
      </c>
      <c r="D66" s="132">
        <v>0</v>
      </c>
      <c r="E66" s="132">
        <v>740.51</v>
      </c>
      <c r="F66" s="132">
        <v>0</v>
      </c>
      <c r="G66" s="132">
        <v>740.51</v>
      </c>
      <c r="H66" s="132">
        <v>0</v>
      </c>
      <c r="I66" s="132">
        <v>740.51</v>
      </c>
      <c r="J66" s="132">
        <v>0</v>
      </c>
      <c r="K66" s="132">
        <v>740.51</v>
      </c>
    </row>
    <row r="67" spans="1:11" s="133" customFormat="1" x14ac:dyDescent="0.2">
      <c r="A67" s="131" t="s">
        <v>324</v>
      </c>
      <c r="B67" s="131" t="s">
        <v>323</v>
      </c>
      <c r="C67" s="132">
        <v>0</v>
      </c>
      <c r="D67" s="132">
        <v>0</v>
      </c>
      <c r="E67" s="132">
        <v>441.92</v>
      </c>
      <c r="F67" s="132">
        <v>0</v>
      </c>
      <c r="G67" s="132">
        <v>441.92</v>
      </c>
      <c r="H67" s="132">
        <v>0</v>
      </c>
      <c r="I67" s="132">
        <v>441.92</v>
      </c>
      <c r="J67" s="132">
        <v>0</v>
      </c>
      <c r="K67" s="132">
        <v>441.92</v>
      </c>
    </row>
    <row r="68" spans="1:11" s="133" customFormat="1" x14ac:dyDescent="0.2">
      <c r="A68" s="131" t="s">
        <v>316</v>
      </c>
      <c r="B68" s="131" t="s">
        <v>826</v>
      </c>
      <c r="C68" s="132">
        <v>0</v>
      </c>
      <c r="D68" s="132">
        <v>0</v>
      </c>
      <c r="E68" s="132">
        <v>785.59</v>
      </c>
      <c r="F68" s="132">
        <v>0</v>
      </c>
      <c r="G68" s="132">
        <v>785.59</v>
      </c>
      <c r="H68" s="132">
        <v>0</v>
      </c>
      <c r="I68" s="132">
        <v>785.59</v>
      </c>
      <c r="J68" s="132">
        <v>0</v>
      </c>
      <c r="K68" s="132">
        <v>785.59</v>
      </c>
    </row>
    <row r="69" spans="1:11" s="133" customFormat="1" x14ac:dyDescent="0.2">
      <c r="A69" s="131" t="s">
        <v>309</v>
      </c>
      <c r="B69" s="131" t="s">
        <v>827</v>
      </c>
      <c r="C69" s="132">
        <v>0</v>
      </c>
      <c r="D69" s="132">
        <v>0</v>
      </c>
      <c r="E69" s="132">
        <v>526.51</v>
      </c>
      <c r="F69" s="132">
        <v>0</v>
      </c>
      <c r="G69" s="132">
        <v>526.51</v>
      </c>
      <c r="H69" s="132">
        <v>0</v>
      </c>
      <c r="I69" s="132">
        <v>526.51</v>
      </c>
      <c r="J69" s="132">
        <v>0</v>
      </c>
      <c r="K69" s="132">
        <v>526.51</v>
      </c>
    </row>
    <row r="70" spans="1:11" s="133" customFormat="1" x14ac:dyDescent="0.2">
      <c r="A70" s="131" t="s">
        <v>303</v>
      </c>
      <c r="B70" s="131" t="s">
        <v>302</v>
      </c>
      <c r="C70" s="132">
        <v>0</v>
      </c>
      <c r="D70" s="132">
        <v>0</v>
      </c>
      <c r="E70" s="132">
        <v>814.68</v>
      </c>
      <c r="F70" s="132">
        <v>0</v>
      </c>
      <c r="G70" s="132">
        <v>814.68</v>
      </c>
      <c r="H70" s="132">
        <v>0</v>
      </c>
      <c r="I70" s="132">
        <v>814.68</v>
      </c>
      <c r="J70" s="132">
        <v>0</v>
      </c>
      <c r="K70" s="132">
        <v>814.68</v>
      </c>
    </row>
    <row r="71" spans="1:11" s="133" customFormat="1" x14ac:dyDescent="0.2">
      <c r="A71" s="131" t="s">
        <v>299</v>
      </c>
      <c r="B71" s="131" t="s">
        <v>298</v>
      </c>
      <c r="C71" s="132">
        <v>0</v>
      </c>
      <c r="D71" s="132">
        <v>0</v>
      </c>
      <c r="E71" s="132">
        <v>555.91</v>
      </c>
      <c r="F71" s="132">
        <v>0</v>
      </c>
      <c r="G71" s="132">
        <v>555.91</v>
      </c>
      <c r="H71" s="132">
        <v>0</v>
      </c>
      <c r="I71" s="132">
        <v>555.91</v>
      </c>
      <c r="J71" s="132">
        <v>0</v>
      </c>
      <c r="K71" s="132">
        <v>555.91</v>
      </c>
    </row>
    <row r="72" spans="1:11" s="133" customFormat="1" x14ac:dyDescent="0.2">
      <c r="A72" s="131" t="s">
        <v>192</v>
      </c>
      <c r="B72" s="131" t="s">
        <v>191</v>
      </c>
      <c r="C72" s="132">
        <v>0</v>
      </c>
      <c r="D72" s="132">
        <v>0</v>
      </c>
      <c r="E72" s="132">
        <v>324.5</v>
      </c>
      <c r="F72" s="132">
        <v>0</v>
      </c>
      <c r="G72" s="132">
        <v>324.5</v>
      </c>
      <c r="H72" s="132">
        <v>0</v>
      </c>
      <c r="I72" s="132">
        <v>324.5</v>
      </c>
      <c r="J72" s="132">
        <v>0</v>
      </c>
      <c r="K72" s="132">
        <v>324.5</v>
      </c>
    </row>
    <row r="73" spans="1:11" s="133" customFormat="1" x14ac:dyDescent="0.2">
      <c r="A73" s="131" t="s">
        <v>190</v>
      </c>
      <c r="B73" s="131" t="s">
        <v>189</v>
      </c>
      <c r="C73" s="132">
        <v>0</v>
      </c>
      <c r="D73" s="132">
        <v>0</v>
      </c>
      <c r="E73" s="132">
        <v>35.700000000000003</v>
      </c>
      <c r="F73" s="132">
        <v>0</v>
      </c>
      <c r="G73" s="132">
        <v>35.700000000000003</v>
      </c>
      <c r="H73" s="132">
        <v>0</v>
      </c>
      <c r="I73" s="132">
        <v>35.700000000000003</v>
      </c>
      <c r="J73" s="132">
        <v>0</v>
      </c>
      <c r="K73" s="132">
        <v>35.700000000000003</v>
      </c>
    </row>
    <row r="74" spans="1:11" s="133" customFormat="1" x14ac:dyDescent="0.2">
      <c r="A74" s="131" t="s">
        <v>188</v>
      </c>
      <c r="B74" s="131" t="s">
        <v>187</v>
      </c>
      <c r="C74" s="132">
        <v>0</v>
      </c>
      <c r="D74" s="132">
        <v>0</v>
      </c>
      <c r="E74" s="132">
        <v>719.3</v>
      </c>
      <c r="F74" s="132">
        <v>0</v>
      </c>
      <c r="G74" s="132">
        <v>719.3</v>
      </c>
      <c r="H74" s="132">
        <v>0</v>
      </c>
      <c r="I74" s="132">
        <v>719.3</v>
      </c>
      <c r="J74" s="132">
        <v>0</v>
      </c>
      <c r="K74" s="132">
        <v>719.3</v>
      </c>
    </row>
    <row r="75" spans="1:11" s="133" customFormat="1" x14ac:dyDescent="0.2">
      <c r="A75" s="131" t="s">
        <v>184</v>
      </c>
      <c r="B75" s="131" t="s">
        <v>828</v>
      </c>
      <c r="C75" s="132">
        <v>0</v>
      </c>
      <c r="D75" s="132">
        <v>0</v>
      </c>
      <c r="E75" s="132">
        <v>7</v>
      </c>
      <c r="F75" s="132">
        <v>0</v>
      </c>
      <c r="G75" s="132">
        <v>7</v>
      </c>
      <c r="H75" s="132">
        <v>0</v>
      </c>
      <c r="I75" s="132">
        <v>7</v>
      </c>
      <c r="J75" s="132">
        <v>0</v>
      </c>
      <c r="K75" s="132">
        <v>7</v>
      </c>
    </row>
    <row r="76" spans="1:11" s="133" customFormat="1" x14ac:dyDescent="0.2">
      <c r="A76" s="131" t="s">
        <v>177</v>
      </c>
      <c r="B76" s="131" t="s">
        <v>176</v>
      </c>
      <c r="C76" s="132">
        <v>0</v>
      </c>
      <c r="D76" s="132">
        <v>0</v>
      </c>
      <c r="E76" s="132">
        <v>65.52</v>
      </c>
      <c r="F76" s="132">
        <v>0</v>
      </c>
      <c r="G76" s="132">
        <v>65.52</v>
      </c>
      <c r="H76" s="132">
        <v>0</v>
      </c>
      <c r="I76" s="132">
        <v>65.52</v>
      </c>
      <c r="J76" s="132">
        <v>0</v>
      </c>
      <c r="K76" s="132">
        <v>65.52</v>
      </c>
    </row>
    <row r="77" spans="1:11" s="133" customFormat="1" x14ac:dyDescent="0.2">
      <c r="A77" s="131" t="s">
        <v>175</v>
      </c>
      <c r="B77" s="131" t="s">
        <v>174</v>
      </c>
      <c r="C77" s="132">
        <v>0</v>
      </c>
      <c r="D77" s="132">
        <v>0</v>
      </c>
      <c r="E77" s="132">
        <v>261.49</v>
      </c>
      <c r="F77" s="132">
        <v>0</v>
      </c>
      <c r="G77" s="132">
        <v>261.49</v>
      </c>
      <c r="H77" s="132">
        <v>0</v>
      </c>
      <c r="I77" s="132">
        <v>261.49</v>
      </c>
      <c r="J77" s="132">
        <v>0</v>
      </c>
      <c r="K77" s="132">
        <v>261.49</v>
      </c>
    </row>
    <row r="78" spans="1:11" s="133" customFormat="1" x14ac:dyDescent="0.2">
      <c r="A78" s="131" t="s">
        <v>173</v>
      </c>
      <c r="B78" s="131" t="s">
        <v>172</v>
      </c>
      <c r="C78" s="132">
        <v>0</v>
      </c>
      <c r="D78" s="132">
        <v>0</v>
      </c>
      <c r="E78" s="132">
        <v>20.440000000000001</v>
      </c>
      <c r="F78" s="132">
        <v>0</v>
      </c>
      <c r="G78" s="132">
        <v>20.440000000000001</v>
      </c>
      <c r="H78" s="132">
        <v>0</v>
      </c>
      <c r="I78" s="132">
        <v>20.440000000000001</v>
      </c>
      <c r="J78" s="132">
        <v>0</v>
      </c>
      <c r="K78" s="132">
        <v>20.440000000000001</v>
      </c>
    </row>
    <row r="79" spans="1:11" s="133" customFormat="1" x14ac:dyDescent="0.2">
      <c r="A79" s="131" t="s">
        <v>169</v>
      </c>
      <c r="B79" s="131" t="s">
        <v>168</v>
      </c>
      <c r="C79" s="132">
        <v>0</v>
      </c>
      <c r="D79" s="132">
        <v>0</v>
      </c>
      <c r="E79" s="132">
        <v>21.88</v>
      </c>
      <c r="F79" s="132">
        <v>0</v>
      </c>
      <c r="G79" s="132">
        <v>21.88</v>
      </c>
      <c r="H79" s="132">
        <v>0</v>
      </c>
      <c r="I79" s="132">
        <v>21.88</v>
      </c>
      <c r="J79" s="132">
        <v>0</v>
      </c>
      <c r="K79" s="132">
        <v>21.88</v>
      </c>
    </row>
    <row r="80" spans="1:11" s="133" customFormat="1" x14ac:dyDescent="0.2">
      <c r="A80" s="131" t="s">
        <v>165</v>
      </c>
      <c r="B80" s="131" t="s">
        <v>164</v>
      </c>
      <c r="C80" s="132">
        <v>0</v>
      </c>
      <c r="D80" s="132">
        <v>0</v>
      </c>
      <c r="E80" s="132">
        <v>0.16</v>
      </c>
      <c r="F80" s="132">
        <v>0</v>
      </c>
      <c r="G80" s="132">
        <v>0.16</v>
      </c>
      <c r="H80" s="132">
        <v>0</v>
      </c>
      <c r="I80" s="132">
        <v>0.16</v>
      </c>
      <c r="J80" s="132">
        <v>0</v>
      </c>
      <c r="K80" s="132">
        <v>0.16</v>
      </c>
    </row>
    <row r="81" spans="1:11" s="133" customFormat="1" x14ac:dyDescent="0.2">
      <c r="A81" s="131" t="s">
        <v>163</v>
      </c>
      <c r="B81" s="131" t="s">
        <v>162</v>
      </c>
      <c r="C81" s="132">
        <v>0</v>
      </c>
      <c r="D81" s="132">
        <v>0</v>
      </c>
      <c r="E81" s="132">
        <v>0.01</v>
      </c>
      <c r="F81" s="132">
        <v>0</v>
      </c>
      <c r="G81" s="132">
        <v>0.01</v>
      </c>
      <c r="H81" s="132">
        <v>0</v>
      </c>
      <c r="I81" s="132">
        <v>0.01</v>
      </c>
      <c r="J81" s="132">
        <v>0</v>
      </c>
      <c r="K81" s="132">
        <v>0.01</v>
      </c>
    </row>
    <row r="82" spans="1:11" x14ac:dyDescent="0.2">
      <c r="A82" s="119" t="s">
        <v>148</v>
      </c>
      <c r="B82" s="119" t="s">
        <v>147</v>
      </c>
      <c r="C82" s="120">
        <v>0</v>
      </c>
      <c r="D82" s="120">
        <v>0</v>
      </c>
      <c r="E82" s="120">
        <v>76.53</v>
      </c>
      <c r="F82" s="120">
        <v>0</v>
      </c>
      <c r="G82" s="120">
        <v>76.53</v>
      </c>
      <c r="H82" s="120">
        <v>0</v>
      </c>
      <c r="I82" s="120">
        <v>76.53</v>
      </c>
      <c r="J82" s="120">
        <v>0</v>
      </c>
      <c r="K82" s="120">
        <v>76.53</v>
      </c>
    </row>
    <row r="83" spans="1:11" x14ac:dyDescent="0.2">
      <c r="A83" s="119" t="s">
        <v>136</v>
      </c>
      <c r="B83" s="119" t="s">
        <v>830</v>
      </c>
      <c r="C83" s="120">
        <v>0</v>
      </c>
      <c r="D83" s="120">
        <v>0</v>
      </c>
      <c r="E83" s="120">
        <v>7037.32</v>
      </c>
      <c r="F83" s="120">
        <v>0</v>
      </c>
      <c r="G83" s="120">
        <v>7037.32</v>
      </c>
      <c r="H83" s="120">
        <v>0</v>
      </c>
      <c r="I83" s="120">
        <v>7037.32</v>
      </c>
      <c r="J83" s="120">
        <v>0</v>
      </c>
      <c r="K83" s="120">
        <v>7037.32</v>
      </c>
    </row>
    <row r="84" spans="1:11" ht="14.25" x14ac:dyDescent="0.2">
      <c r="A84" s="567" t="s">
        <v>846</v>
      </c>
      <c r="B84" s="567"/>
      <c r="C84" s="121">
        <v>0</v>
      </c>
      <c r="D84" s="121">
        <v>0</v>
      </c>
      <c r="E84" s="121">
        <v>199622.59</v>
      </c>
      <c r="F84" s="121">
        <v>0</v>
      </c>
      <c r="G84" s="121">
        <v>199622.59</v>
      </c>
      <c r="H84" s="121">
        <v>0</v>
      </c>
      <c r="I84" s="121">
        <v>199622.59</v>
      </c>
      <c r="J84" s="121">
        <v>0</v>
      </c>
      <c r="K84" s="121">
        <v>199622.59</v>
      </c>
    </row>
    <row r="85" spans="1:11" x14ac:dyDescent="0.2">
      <c r="A85" s="563"/>
      <c r="B85" s="563"/>
      <c r="C85" s="563"/>
      <c r="D85" s="563"/>
      <c r="E85" s="563"/>
      <c r="F85" s="563"/>
      <c r="G85" s="563"/>
      <c r="H85" s="563"/>
      <c r="I85" s="563"/>
      <c r="J85" s="563"/>
      <c r="K85" s="563"/>
    </row>
    <row r="86" spans="1:11" x14ac:dyDescent="0.2">
      <c r="H86" s="134">
        <f>'posebni dio '!D140-'300'!I84</f>
        <v>159920.50349999996</v>
      </c>
    </row>
  </sheetData>
  <sheetProtection selectLockedCells="1" selectUnlockedCells="1"/>
  <mergeCells count="15">
    <mergeCell ref="A84:B84"/>
    <mergeCell ref="A85:K85"/>
    <mergeCell ref="A13:B13"/>
    <mergeCell ref="A14:K14"/>
    <mergeCell ref="A15:K15"/>
    <mergeCell ref="C16:D16"/>
    <mergeCell ref="E16:F16"/>
    <mergeCell ref="G16:H16"/>
    <mergeCell ref="I16:J16"/>
    <mergeCell ref="A1:K1"/>
    <mergeCell ref="A8:K8"/>
    <mergeCell ref="C9:D9"/>
    <mergeCell ref="E9:F9"/>
    <mergeCell ref="G9:H9"/>
    <mergeCell ref="I9:J9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31.05.2019  -   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zoomScaleNormal="100" workbookViewId="0">
      <selection activeCell="A22" sqref="A22:K22"/>
    </sheetView>
  </sheetViews>
  <sheetFormatPr defaultColWidth="11.5703125" defaultRowHeight="12.75" x14ac:dyDescent="0.2"/>
  <cols>
    <col min="1" max="1" width="14.140625" style="106" bestFit="1" customWidth="1"/>
    <col min="2" max="2" width="53.28515625" style="106" bestFit="1" customWidth="1"/>
    <col min="3" max="3" width="10.7109375" style="106" bestFit="1" customWidth="1"/>
    <col min="4" max="7" width="13.28515625" style="106" bestFit="1" customWidth="1"/>
    <col min="8" max="9" width="11.85546875" style="106" bestFit="1" customWidth="1"/>
    <col min="10" max="10" width="12.42578125" style="106" bestFit="1" customWidth="1"/>
    <col min="11" max="11" width="12.28515625" style="106" bestFit="1" customWidth="1"/>
    <col min="12" max="256" width="11.5703125" style="106"/>
    <col min="257" max="257" width="14.140625" style="106" bestFit="1" customWidth="1"/>
    <col min="258" max="258" width="53.28515625" style="106" bestFit="1" customWidth="1"/>
    <col min="259" max="259" width="10.7109375" style="106" bestFit="1" customWidth="1"/>
    <col min="260" max="263" width="13.28515625" style="106" bestFit="1" customWidth="1"/>
    <col min="264" max="265" width="11.85546875" style="106" bestFit="1" customWidth="1"/>
    <col min="266" max="266" width="12.42578125" style="106" bestFit="1" customWidth="1"/>
    <col min="267" max="267" width="11.140625" style="106" bestFit="1" customWidth="1"/>
    <col min="268" max="512" width="11.5703125" style="106"/>
    <col min="513" max="513" width="14.140625" style="106" bestFit="1" customWidth="1"/>
    <col min="514" max="514" width="53.28515625" style="106" bestFit="1" customWidth="1"/>
    <col min="515" max="515" width="10.7109375" style="106" bestFit="1" customWidth="1"/>
    <col min="516" max="519" width="13.28515625" style="106" bestFit="1" customWidth="1"/>
    <col min="520" max="521" width="11.85546875" style="106" bestFit="1" customWidth="1"/>
    <col min="522" max="522" width="12.42578125" style="106" bestFit="1" customWidth="1"/>
    <col min="523" max="523" width="11.140625" style="106" bestFit="1" customWidth="1"/>
    <col min="524" max="768" width="11.5703125" style="106"/>
    <col min="769" max="769" width="14.140625" style="106" bestFit="1" customWidth="1"/>
    <col min="770" max="770" width="53.28515625" style="106" bestFit="1" customWidth="1"/>
    <col min="771" max="771" width="10.7109375" style="106" bestFit="1" customWidth="1"/>
    <col min="772" max="775" width="13.28515625" style="106" bestFit="1" customWidth="1"/>
    <col min="776" max="777" width="11.85546875" style="106" bestFit="1" customWidth="1"/>
    <col min="778" max="778" width="12.42578125" style="106" bestFit="1" customWidth="1"/>
    <col min="779" max="779" width="11.140625" style="106" bestFit="1" customWidth="1"/>
    <col min="780" max="1024" width="11.5703125" style="106"/>
    <col min="1025" max="1025" width="14.140625" style="106" bestFit="1" customWidth="1"/>
    <col min="1026" max="1026" width="53.28515625" style="106" bestFit="1" customWidth="1"/>
    <col min="1027" max="1027" width="10.7109375" style="106" bestFit="1" customWidth="1"/>
    <col min="1028" max="1031" width="13.28515625" style="106" bestFit="1" customWidth="1"/>
    <col min="1032" max="1033" width="11.85546875" style="106" bestFit="1" customWidth="1"/>
    <col min="1034" max="1034" width="12.42578125" style="106" bestFit="1" customWidth="1"/>
    <col min="1035" max="1035" width="11.140625" style="106" bestFit="1" customWidth="1"/>
    <col min="1036" max="1280" width="11.5703125" style="106"/>
    <col min="1281" max="1281" width="14.140625" style="106" bestFit="1" customWidth="1"/>
    <col min="1282" max="1282" width="53.28515625" style="106" bestFit="1" customWidth="1"/>
    <col min="1283" max="1283" width="10.7109375" style="106" bestFit="1" customWidth="1"/>
    <col min="1284" max="1287" width="13.28515625" style="106" bestFit="1" customWidth="1"/>
    <col min="1288" max="1289" width="11.85546875" style="106" bestFit="1" customWidth="1"/>
    <col min="1290" max="1290" width="12.42578125" style="106" bestFit="1" customWidth="1"/>
    <col min="1291" max="1291" width="11.140625" style="106" bestFit="1" customWidth="1"/>
    <col min="1292" max="1536" width="11.5703125" style="106"/>
    <col min="1537" max="1537" width="14.140625" style="106" bestFit="1" customWidth="1"/>
    <col min="1538" max="1538" width="53.28515625" style="106" bestFit="1" customWidth="1"/>
    <col min="1539" max="1539" width="10.7109375" style="106" bestFit="1" customWidth="1"/>
    <col min="1540" max="1543" width="13.28515625" style="106" bestFit="1" customWidth="1"/>
    <col min="1544" max="1545" width="11.85546875" style="106" bestFit="1" customWidth="1"/>
    <col min="1546" max="1546" width="12.42578125" style="106" bestFit="1" customWidth="1"/>
    <col min="1547" max="1547" width="11.140625" style="106" bestFit="1" customWidth="1"/>
    <col min="1548" max="1792" width="11.5703125" style="106"/>
    <col min="1793" max="1793" width="14.140625" style="106" bestFit="1" customWidth="1"/>
    <col min="1794" max="1794" width="53.28515625" style="106" bestFit="1" customWidth="1"/>
    <col min="1795" max="1795" width="10.7109375" style="106" bestFit="1" customWidth="1"/>
    <col min="1796" max="1799" width="13.28515625" style="106" bestFit="1" customWidth="1"/>
    <col min="1800" max="1801" width="11.85546875" style="106" bestFit="1" customWidth="1"/>
    <col min="1802" max="1802" width="12.42578125" style="106" bestFit="1" customWidth="1"/>
    <col min="1803" max="1803" width="11.140625" style="106" bestFit="1" customWidth="1"/>
    <col min="1804" max="2048" width="11.5703125" style="106"/>
    <col min="2049" max="2049" width="14.140625" style="106" bestFit="1" customWidth="1"/>
    <col min="2050" max="2050" width="53.28515625" style="106" bestFit="1" customWidth="1"/>
    <col min="2051" max="2051" width="10.7109375" style="106" bestFit="1" customWidth="1"/>
    <col min="2052" max="2055" width="13.28515625" style="106" bestFit="1" customWidth="1"/>
    <col min="2056" max="2057" width="11.85546875" style="106" bestFit="1" customWidth="1"/>
    <col min="2058" max="2058" width="12.42578125" style="106" bestFit="1" customWidth="1"/>
    <col min="2059" max="2059" width="11.140625" style="106" bestFit="1" customWidth="1"/>
    <col min="2060" max="2304" width="11.5703125" style="106"/>
    <col min="2305" max="2305" width="14.140625" style="106" bestFit="1" customWidth="1"/>
    <col min="2306" max="2306" width="53.28515625" style="106" bestFit="1" customWidth="1"/>
    <col min="2307" max="2307" width="10.7109375" style="106" bestFit="1" customWidth="1"/>
    <col min="2308" max="2311" width="13.28515625" style="106" bestFit="1" customWidth="1"/>
    <col min="2312" max="2313" width="11.85546875" style="106" bestFit="1" customWidth="1"/>
    <col min="2314" max="2314" width="12.42578125" style="106" bestFit="1" customWidth="1"/>
    <col min="2315" max="2315" width="11.140625" style="106" bestFit="1" customWidth="1"/>
    <col min="2316" max="2560" width="11.5703125" style="106"/>
    <col min="2561" max="2561" width="14.140625" style="106" bestFit="1" customWidth="1"/>
    <col min="2562" max="2562" width="53.28515625" style="106" bestFit="1" customWidth="1"/>
    <col min="2563" max="2563" width="10.7109375" style="106" bestFit="1" customWidth="1"/>
    <col min="2564" max="2567" width="13.28515625" style="106" bestFit="1" customWidth="1"/>
    <col min="2568" max="2569" width="11.85546875" style="106" bestFit="1" customWidth="1"/>
    <col min="2570" max="2570" width="12.42578125" style="106" bestFit="1" customWidth="1"/>
    <col min="2571" max="2571" width="11.140625" style="106" bestFit="1" customWidth="1"/>
    <col min="2572" max="2816" width="11.5703125" style="106"/>
    <col min="2817" max="2817" width="14.140625" style="106" bestFit="1" customWidth="1"/>
    <col min="2818" max="2818" width="53.28515625" style="106" bestFit="1" customWidth="1"/>
    <col min="2819" max="2819" width="10.7109375" style="106" bestFit="1" customWidth="1"/>
    <col min="2820" max="2823" width="13.28515625" style="106" bestFit="1" customWidth="1"/>
    <col min="2824" max="2825" width="11.85546875" style="106" bestFit="1" customWidth="1"/>
    <col min="2826" max="2826" width="12.42578125" style="106" bestFit="1" customWidth="1"/>
    <col min="2827" max="2827" width="11.140625" style="106" bestFit="1" customWidth="1"/>
    <col min="2828" max="3072" width="11.5703125" style="106"/>
    <col min="3073" max="3073" width="14.140625" style="106" bestFit="1" customWidth="1"/>
    <col min="3074" max="3074" width="53.28515625" style="106" bestFit="1" customWidth="1"/>
    <col min="3075" max="3075" width="10.7109375" style="106" bestFit="1" customWidth="1"/>
    <col min="3076" max="3079" width="13.28515625" style="106" bestFit="1" customWidth="1"/>
    <col min="3080" max="3081" width="11.85546875" style="106" bestFit="1" customWidth="1"/>
    <col min="3082" max="3082" width="12.42578125" style="106" bestFit="1" customWidth="1"/>
    <col min="3083" max="3083" width="11.140625" style="106" bestFit="1" customWidth="1"/>
    <col min="3084" max="3328" width="11.5703125" style="106"/>
    <col min="3329" max="3329" width="14.140625" style="106" bestFit="1" customWidth="1"/>
    <col min="3330" max="3330" width="53.28515625" style="106" bestFit="1" customWidth="1"/>
    <col min="3331" max="3331" width="10.7109375" style="106" bestFit="1" customWidth="1"/>
    <col min="3332" max="3335" width="13.28515625" style="106" bestFit="1" customWidth="1"/>
    <col min="3336" max="3337" width="11.85546875" style="106" bestFit="1" customWidth="1"/>
    <col min="3338" max="3338" width="12.42578125" style="106" bestFit="1" customWidth="1"/>
    <col min="3339" max="3339" width="11.140625" style="106" bestFit="1" customWidth="1"/>
    <col min="3340" max="3584" width="11.5703125" style="106"/>
    <col min="3585" max="3585" width="14.140625" style="106" bestFit="1" customWidth="1"/>
    <col min="3586" max="3586" width="53.28515625" style="106" bestFit="1" customWidth="1"/>
    <col min="3587" max="3587" width="10.7109375" style="106" bestFit="1" customWidth="1"/>
    <col min="3588" max="3591" width="13.28515625" style="106" bestFit="1" customWidth="1"/>
    <col min="3592" max="3593" width="11.85546875" style="106" bestFit="1" customWidth="1"/>
    <col min="3594" max="3594" width="12.42578125" style="106" bestFit="1" customWidth="1"/>
    <col min="3595" max="3595" width="11.140625" style="106" bestFit="1" customWidth="1"/>
    <col min="3596" max="3840" width="11.5703125" style="106"/>
    <col min="3841" max="3841" width="14.140625" style="106" bestFit="1" customWidth="1"/>
    <col min="3842" max="3842" width="53.28515625" style="106" bestFit="1" customWidth="1"/>
    <col min="3843" max="3843" width="10.7109375" style="106" bestFit="1" customWidth="1"/>
    <col min="3844" max="3847" width="13.28515625" style="106" bestFit="1" customWidth="1"/>
    <col min="3848" max="3849" width="11.85546875" style="106" bestFit="1" customWidth="1"/>
    <col min="3850" max="3850" width="12.42578125" style="106" bestFit="1" customWidth="1"/>
    <col min="3851" max="3851" width="11.140625" style="106" bestFit="1" customWidth="1"/>
    <col min="3852" max="4096" width="11.5703125" style="106"/>
    <col min="4097" max="4097" width="14.140625" style="106" bestFit="1" customWidth="1"/>
    <col min="4098" max="4098" width="53.28515625" style="106" bestFit="1" customWidth="1"/>
    <col min="4099" max="4099" width="10.7109375" style="106" bestFit="1" customWidth="1"/>
    <col min="4100" max="4103" width="13.28515625" style="106" bestFit="1" customWidth="1"/>
    <col min="4104" max="4105" width="11.85546875" style="106" bestFit="1" customWidth="1"/>
    <col min="4106" max="4106" width="12.42578125" style="106" bestFit="1" customWidth="1"/>
    <col min="4107" max="4107" width="11.140625" style="106" bestFit="1" customWidth="1"/>
    <col min="4108" max="4352" width="11.5703125" style="106"/>
    <col min="4353" max="4353" width="14.140625" style="106" bestFit="1" customWidth="1"/>
    <col min="4354" max="4354" width="53.28515625" style="106" bestFit="1" customWidth="1"/>
    <col min="4355" max="4355" width="10.7109375" style="106" bestFit="1" customWidth="1"/>
    <col min="4356" max="4359" width="13.28515625" style="106" bestFit="1" customWidth="1"/>
    <col min="4360" max="4361" width="11.85546875" style="106" bestFit="1" customWidth="1"/>
    <col min="4362" max="4362" width="12.42578125" style="106" bestFit="1" customWidth="1"/>
    <col min="4363" max="4363" width="11.140625" style="106" bestFit="1" customWidth="1"/>
    <col min="4364" max="4608" width="11.5703125" style="106"/>
    <col min="4609" max="4609" width="14.140625" style="106" bestFit="1" customWidth="1"/>
    <col min="4610" max="4610" width="53.28515625" style="106" bestFit="1" customWidth="1"/>
    <col min="4611" max="4611" width="10.7109375" style="106" bestFit="1" customWidth="1"/>
    <col min="4612" max="4615" width="13.28515625" style="106" bestFit="1" customWidth="1"/>
    <col min="4616" max="4617" width="11.85546875" style="106" bestFit="1" customWidth="1"/>
    <col min="4618" max="4618" width="12.42578125" style="106" bestFit="1" customWidth="1"/>
    <col min="4619" max="4619" width="11.140625" style="106" bestFit="1" customWidth="1"/>
    <col min="4620" max="4864" width="11.5703125" style="106"/>
    <col min="4865" max="4865" width="14.140625" style="106" bestFit="1" customWidth="1"/>
    <col min="4866" max="4866" width="53.28515625" style="106" bestFit="1" customWidth="1"/>
    <col min="4867" max="4867" width="10.7109375" style="106" bestFit="1" customWidth="1"/>
    <col min="4868" max="4871" width="13.28515625" style="106" bestFit="1" customWidth="1"/>
    <col min="4872" max="4873" width="11.85546875" style="106" bestFit="1" customWidth="1"/>
    <col min="4874" max="4874" width="12.42578125" style="106" bestFit="1" customWidth="1"/>
    <col min="4875" max="4875" width="11.140625" style="106" bestFit="1" customWidth="1"/>
    <col min="4876" max="5120" width="11.5703125" style="106"/>
    <col min="5121" max="5121" width="14.140625" style="106" bestFit="1" customWidth="1"/>
    <col min="5122" max="5122" width="53.28515625" style="106" bestFit="1" customWidth="1"/>
    <col min="5123" max="5123" width="10.7109375" style="106" bestFit="1" customWidth="1"/>
    <col min="5124" max="5127" width="13.28515625" style="106" bestFit="1" customWidth="1"/>
    <col min="5128" max="5129" width="11.85546875" style="106" bestFit="1" customWidth="1"/>
    <col min="5130" max="5130" width="12.42578125" style="106" bestFit="1" customWidth="1"/>
    <col min="5131" max="5131" width="11.140625" style="106" bestFit="1" customWidth="1"/>
    <col min="5132" max="5376" width="11.5703125" style="106"/>
    <col min="5377" max="5377" width="14.140625" style="106" bestFit="1" customWidth="1"/>
    <col min="5378" max="5378" width="53.28515625" style="106" bestFit="1" customWidth="1"/>
    <col min="5379" max="5379" width="10.7109375" style="106" bestFit="1" customWidth="1"/>
    <col min="5380" max="5383" width="13.28515625" style="106" bestFit="1" customWidth="1"/>
    <col min="5384" max="5385" width="11.85546875" style="106" bestFit="1" customWidth="1"/>
    <col min="5386" max="5386" width="12.42578125" style="106" bestFit="1" customWidth="1"/>
    <col min="5387" max="5387" width="11.140625" style="106" bestFit="1" customWidth="1"/>
    <col min="5388" max="5632" width="11.5703125" style="106"/>
    <col min="5633" max="5633" width="14.140625" style="106" bestFit="1" customWidth="1"/>
    <col min="5634" max="5634" width="53.28515625" style="106" bestFit="1" customWidth="1"/>
    <col min="5635" max="5635" width="10.7109375" style="106" bestFit="1" customWidth="1"/>
    <col min="5636" max="5639" width="13.28515625" style="106" bestFit="1" customWidth="1"/>
    <col min="5640" max="5641" width="11.85546875" style="106" bestFit="1" customWidth="1"/>
    <col min="5642" max="5642" width="12.42578125" style="106" bestFit="1" customWidth="1"/>
    <col min="5643" max="5643" width="11.140625" style="106" bestFit="1" customWidth="1"/>
    <col min="5644" max="5888" width="11.5703125" style="106"/>
    <col min="5889" max="5889" width="14.140625" style="106" bestFit="1" customWidth="1"/>
    <col min="5890" max="5890" width="53.28515625" style="106" bestFit="1" customWidth="1"/>
    <col min="5891" max="5891" width="10.7109375" style="106" bestFit="1" customWidth="1"/>
    <col min="5892" max="5895" width="13.28515625" style="106" bestFit="1" customWidth="1"/>
    <col min="5896" max="5897" width="11.85546875" style="106" bestFit="1" customWidth="1"/>
    <col min="5898" max="5898" width="12.42578125" style="106" bestFit="1" customWidth="1"/>
    <col min="5899" max="5899" width="11.140625" style="106" bestFit="1" customWidth="1"/>
    <col min="5900" max="6144" width="11.5703125" style="106"/>
    <col min="6145" max="6145" width="14.140625" style="106" bestFit="1" customWidth="1"/>
    <col min="6146" max="6146" width="53.28515625" style="106" bestFit="1" customWidth="1"/>
    <col min="6147" max="6147" width="10.7109375" style="106" bestFit="1" customWidth="1"/>
    <col min="6148" max="6151" width="13.28515625" style="106" bestFit="1" customWidth="1"/>
    <col min="6152" max="6153" width="11.85546875" style="106" bestFit="1" customWidth="1"/>
    <col min="6154" max="6154" width="12.42578125" style="106" bestFit="1" customWidth="1"/>
    <col min="6155" max="6155" width="11.140625" style="106" bestFit="1" customWidth="1"/>
    <col min="6156" max="6400" width="11.5703125" style="106"/>
    <col min="6401" max="6401" width="14.140625" style="106" bestFit="1" customWidth="1"/>
    <col min="6402" max="6402" width="53.28515625" style="106" bestFit="1" customWidth="1"/>
    <col min="6403" max="6403" width="10.7109375" style="106" bestFit="1" customWidth="1"/>
    <col min="6404" max="6407" width="13.28515625" style="106" bestFit="1" customWidth="1"/>
    <col min="6408" max="6409" width="11.85546875" style="106" bestFit="1" customWidth="1"/>
    <col min="6410" max="6410" width="12.42578125" style="106" bestFit="1" customWidth="1"/>
    <col min="6411" max="6411" width="11.140625" style="106" bestFit="1" customWidth="1"/>
    <col min="6412" max="6656" width="11.5703125" style="106"/>
    <col min="6657" max="6657" width="14.140625" style="106" bestFit="1" customWidth="1"/>
    <col min="6658" max="6658" width="53.28515625" style="106" bestFit="1" customWidth="1"/>
    <col min="6659" max="6659" width="10.7109375" style="106" bestFit="1" customWidth="1"/>
    <col min="6660" max="6663" width="13.28515625" style="106" bestFit="1" customWidth="1"/>
    <col min="6664" max="6665" width="11.85546875" style="106" bestFit="1" customWidth="1"/>
    <col min="6666" max="6666" width="12.42578125" style="106" bestFit="1" customWidth="1"/>
    <col min="6667" max="6667" width="11.140625" style="106" bestFit="1" customWidth="1"/>
    <col min="6668" max="6912" width="11.5703125" style="106"/>
    <col min="6913" max="6913" width="14.140625" style="106" bestFit="1" customWidth="1"/>
    <col min="6914" max="6914" width="53.28515625" style="106" bestFit="1" customWidth="1"/>
    <col min="6915" max="6915" width="10.7109375" style="106" bestFit="1" customWidth="1"/>
    <col min="6916" max="6919" width="13.28515625" style="106" bestFit="1" customWidth="1"/>
    <col min="6920" max="6921" width="11.85546875" style="106" bestFit="1" customWidth="1"/>
    <col min="6922" max="6922" width="12.42578125" style="106" bestFit="1" customWidth="1"/>
    <col min="6923" max="6923" width="11.140625" style="106" bestFit="1" customWidth="1"/>
    <col min="6924" max="7168" width="11.5703125" style="106"/>
    <col min="7169" max="7169" width="14.140625" style="106" bestFit="1" customWidth="1"/>
    <col min="7170" max="7170" width="53.28515625" style="106" bestFit="1" customWidth="1"/>
    <col min="7171" max="7171" width="10.7109375" style="106" bestFit="1" customWidth="1"/>
    <col min="7172" max="7175" width="13.28515625" style="106" bestFit="1" customWidth="1"/>
    <col min="7176" max="7177" width="11.85546875" style="106" bestFit="1" customWidth="1"/>
    <col min="7178" max="7178" width="12.42578125" style="106" bestFit="1" customWidth="1"/>
    <col min="7179" max="7179" width="11.140625" style="106" bestFit="1" customWidth="1"/>
    <col min="7180" max="7424" width="11.5703125" style="106"/>
    <col min="7425" max="7425" width="14.140625" style="106" bestFit="1" customWidth="1"/>
    <col min="7426" max="7426" width="53.28515625" style="106" bestFit="1" customWidth="1"/>
    <col min="7427" max="7427" width="10.7109375" style="106" bestFit="1" customWidth="1"/>
    <col min="7428" max="7431" width="13.28515625" style="106" bestFit="1" customWidth="1"/>
    <col min="7432" max="7433" width="11.85546875" style="106" bestFit="1" customWidth="1"/>
    <col min="7434" max="7434" width="12.42578125" style="106" bestFit="1" customWidth="1"/>
    <col min="7435" max="7435" width="11.140625" style="106" bestFit="1" customWidth="1"/>
    <col min="7436" max="7680" width="11.5703125" style="106"/>
    <col min="7681" max="7681" width="14.140625" style="106" bestFit="1" customWidth="1"/>
    <col min="7682" max="7682" width="53.28515625" style="106" bestFit="1" customWidth="1"/>
    <col min="7683" max="7683" width="10.7109375" style="106" bestFit="1" customWidth="1"/>
    <col min="7684" max="7687" width="13.28515625" style="106" bestFit="1" customWidth="1"/>
    <col min="7688" max="7689" width="11.85546875" style="106" bestFit="1" customWidth="1"/>
    <col min="7690" max="7690" width="12.42578125" style="106" bestFit="1" customWidth="1"/>
    <col min="7691" max="7691" width="11.140625" style="106" bestFit="1" customWidth="1"/>
    <col min="7692" max="7936" width="11.5703125" style="106"/>
    <col min="7937" max="7937" width="14.140625" style="106" bestFit="1" customWidth="1"/>
    <col min="7938" max="7938" width="53.28515625" style="106" bestFit="1" customWidth="1"/>
    <col min="7939" max="7939" width="10.7109375" style="106" bestFit="1" customWidth="1"/>
    <col min="7940" max="7943" width="13.28515625" style="106" bestFit="1" customWidth="1"/>
    <col min="7944" max="7945" width="11.85546875" style="106" bestFit="1" customWidth="1"/>
    <col min="7946" max="7946" width="12.42578125" style="106" bestFit="1" customWidth="1"/>
    <col min="7947" max="7947" width="11.140625" style="106" bestFit="1" customWidth="1"/>
    <col min="7948" max="8192" width="11.5703125" style="106"/>
    <col min="8193" max="8193" width="14.140625" style="106" bestFit="1" customWidth="1"/>
    <col min="8194" max="8194" width="53.28515625" style="106" bestFit="1" customWidth="1"/>
    <col min="8195" max="8195" width="10.7109375" style="106" bestFit="1" customWidth="1"/>
    <col min="8196" max="8199" width="13.28515625" style="106" bestFit="1" customWidth="1"/>
    <col min="8200" max="8201" width="11.85546875" style="106" bestFit="1" customWidth="1"/>
    <col min="8202" max="8202" width="12.42578125" style="106" bestFit="1" customWidth="1"/>
    <col min="8203" max="8203" width="11.140625" style="106" bestFit="1" customWidth="1"/>
    <col min="8204" max="8448" width="11.5703125" style="106"/>
    <col min="8449" max="8449" width="14.140625" style="106" bestFit="1" customWidth="1"/>
    <col min="8450" max="8450" width="53.28515625" style="106" bestFit="1" customWidth="1"/>
    <col min="8451" max="8451" width="10.7109375" style="106" bestFit="1" customWidth="1"/>
    <col min="8452" max="8455" width="13.28515625" style="106" bestFit="1" customWidth="1"/>
    <col min="8456" max="8457" width="11.85546875" style="106" bestFit="1" customWidth="1"/>
    <col min="8458" max="8458" width="12.42578125" style="106" bestFit="1" customWidth="1"/>
    <col min="8459" max="8459" width="11.140625" style="106" bestFit="1" customWidth="1"/>
    <col min="8460" max="8704" width="11.5703125" style="106"/>
    <col min="8705" max="8705" width="14.140625" style="106" bestFit="1" customWidth="1"/>
    <col min="8706" max="8706" width="53.28515625" style="106" bestFit="1" customWidth="1"/>
    <col min="8707" max="8707" width="10.7109375" style="106" bestFit="1" customWidth="1"/>
    <col min="8708" max="8711" width="13.28515625" style="106" bestFit="1" customWidth="1"/>
    <col min="8712" max="8713" width="11.85546875" style="106" bestFit="1" customWidth="1"/>
    <col min="8714" max="8714" width="12.42578125" style="106" bestFit="1" customWidth="1"/>
    <col min="8715" max="8715" width="11.140625" style="106" bestFit="1" customWidth="1"/>
    <col min="8716" max="8960" width="11.5703125" style="106"/>
    <col min="8961" max="8961" width="14.140625" style="106" bestFit="1" customWidth="1"/>
    <col min="8962" max="8962" width="53.28515625" style="106" bestFit="1" customWidth="1"/>
    <col min="8963" max="8963" width="10.7109375" style="106" bestFit="1" customWidth="1"/>
    <col min="8964" max="8967" width="13.28515625" style="106" bestFit="1" customWidth="1"/>
    <col min="8968" max="8969" width="11.85546875" style="106" bestFit="1" customWidth="1"/>
    <col min="8970" max="8970" width="12.42578125" style="106" bestFit="1" customWidth="1"/>
    <col min="8971" max="8971" width="11.140625" style="106" bestFit="1" customWidth="1"/>
    <col min="8972" max="9216" width="11.5703125" style="106"/>
    <col min="9217" max="9217" width="14.140625" style="106" bestFit="1" customWidth="1"/>
    <col min="9218" max="9218" width="53.28515625" style="106" bestFit="1" customWidth="1"/>
    <col min="9219" max="9219" width="10.7109375" style="106" bestFit="1" customWidth="1"/>
    <col min="9220" max="9223" width="13.28515625" style="106" bestFit="1" customWidth="1"/>
    <col min="9224" max="9225" width="11.85546875" style="106" bestFit="1" customWidth="1"/>
    <col min="9226" max="9226" width="12.42578125" style="106" bestFit="1" customWidth="1"/>
    <col min="9227" max="9227" width="11.140625" style="106" bestFit="1" customWidth="1"/>
    <col min="9228" max="9472" width="11.5703125" style="106"/>
    <col min="9473" max="9473" width="14.140625" style="106" bestFit="1" customWidth="1"/>
    <col min="9474" max="9474" width="53.28515625" style="106" bestFit="1" customWidth="1"/>
    <col min="9475" max="9475" width="10.7109375" style="106" bestFit="1" customWidth="1"/>
    <col min="9476" max="9479" width="13.28515625" style="106" bestFit="1" customWidth="1"/>
    <col min="9480" max="9481" width="11.85546875" style="106" bestFit="1" customWidth="1"/>
    <col min="9482" max="9482" width="12.42578125" style="106" bestFit="1" customWidth="1"/>
    <col min="9483" max="9483" width="11.140625" style="106" bestFit="1" customWidth="1"/>
    <col min="9484" max="9728" width="11.5703125" style="106"/>
    <col min="9729" max="9729" width="14.140625" style="106" bestFit="1" customWidth="1"/>
    <col min="9730" max="9730" width="53.28515625" style="106" bestFit="1" customWidth="1"/>
    <col min="9731" max="9731" width="10.7109375" style="106" bestFit="1" customWidth="1"/>
    <col min="9732" max="9735" width="13.28515625" style="106" bestFit="1" customWidth="1"/>
    <col min="9736" max="9737" width="11.85546875" style="106" bestFit="1" customWidth="1"/>
    <col min="9738" max="9738" width="12.42578125" style="106" bestFit="1" customWidth="1"/>
    <col min="9739" max="9739" width="11.140625" style="106" bestFit="1" customWidth="1"/>
    <col min="9740" max="9984" width="11.5703125" style="106"/>
    <col min="9985" max="9985" width="14.140625" style="106" bestFit="1" customWidth="1"/>
    <col min="9986" max="9986" width="53.28515625" style="106" bestFit="1" customWidth="1"/>
    <col min="9987" max="9987" width="10.7109375" style="106" bestFit="1" customWidth="1"/>
    <col min="9988" max="9991" width="13.28515625" style="106" bestFit="1" customWidth="1"/>
    <col min="9992" max="9993" width="11.85546875" style="106" bestFit="1" customWidth="1"/>
    <col min="9994" max="9994" width="12.42578125" style="106" bestFit="1" customWidth="1"/>
    <col min="9995" max="9995" width="11.140625" style="106" bestFit="1" customWidth="1"/>
    <col min="9996" max="10240" width="11.5703125" style="106"/>
    <col min="10241" max="10241" width="14.140625" style="106" bestFit="1" customWidth="1"/>
    <col min="10242" max="10242" width="53.28515625" style="106" bestFit="1" customWidth="1"/>
    <col min="10243" max="10243" width="10.7109375" style="106" bestFit="1" customWidth="1"/>
    <col min="10244" max="10247" width="13.28515625" style="106" bestFit="1" customWidth="1"/>
    <col min="10248" max="10249" width="11.85546875" style="106" bestFit="1" customWidth="1"/>
    <col min="10250" max="10250" width="12.42578125" style="106" bestFit="1" customWidth="1"/>
    <col min="10251" max="10251" width="11.140625" style="106" bestFit="1" customWidth="1"/>
    <col min="10252" max="10496" width="11.5703125" style="106"/>
    <col min="10497" max="10497" width="14.140625" style="106" bestFit="1" customWidth="1"/>
    <col min="10498" max="10498" width="53.28515625" style="106" bestFit="1" customWidth="1"/>
    <col min="10499" max="10499" width="10.7109375" style="106" bestFit="1" customWidth="1"/>
    <col min="10500" max="10503" width="13.28515625" style="106" bestFit="1" customWidth="1"/>
    <col min="10504" max="10505" width="11.85546875" style="106" bestFit="1" customWidth="1"/>
    <col min="10506" max="10506" width="12.42578125" style="106" bestFit="1" customWidth="1"/>
    <col min="10507" max="10507" width="11.140625" style="106" bestFit="1" customWidth="1"/>
    <col min="10508" max="10752" width="11.5703125" style="106"/>
    <col min="10753" max="10753" width="14.140625" style="106" bestFit="1" customWidth="1"/>
    <col min="10754" max="10754" width="53.28515625" style="106" bestFit="1" customWidth="1"/>
    <col min="10755" max="10755" width="10.7109375" style="106" bestFit="1" customWidth="1"/>
    <col min="10756" max="10759" width="13.28515625" style="106" bestFit="1" customWidth="1"/>
    <col min="10760" max="10761" width="11.85546875" style="106" bestFit="1" customWidth="1"/>
    <col min="10762" max="10762" width="12.42578125" style="106" bestFit="1" customWidth="1"/>
    <col min="10763" max="10763" width="11.140625" style="106" bestFit="1" customWidth="1"/>
    <col min="10764" max="11008" width="11.5703125" style="106"/>
    <col min="11009" max="11009" width="14.140625" style="106" bestFit="1" customWidth="1"/>
    <col min="11010" max="11010" width="53.28515625" style="106" bestFit="1" customWidth="1"/>
    <col min="11011" max="11011" width="10.7109375" style="106" bestFit="1" customWidth="1"/>
    <col min="11012" max="11015" width="13.28515625" style="106" bestFit="1" customWidth="1"/>
    <col min="11016" max="11017" width="11.85546875" style="106" bestFit="1" customWidth="1"/>
    <col min="11018" max="11018" width="12.42578125" style="106" bestFit="1" customWidth="1"/>
    <col min="11019" max="11019" width="11.140625" style="106" bestFit="1" customWidth="1"/>
    <col min="11020" max="11264" width="11.5703125" style="106"/>
    <col min="11265" max="11265" width="14.140625" style="106" bestFit="1" customWidth="1"/>
    <col min="11266" max="11266" width="53.28515625" style="106" bestFit="1" customWidth="1"/>
    <col min="11267" max="11267" width="10.7109375" style="106" bestFit="1" customWidth="1"/>
    <col min="11268" max="11271" width="13.28515625" style="106" bestFit="1" customWidth="1"/>
    <col min="11272" max="11273" width="11.85546875" style="106" bestFit="1" customWidth="1"/>
    <col min="11274" max="11274" width="12.42578125" style="106" bestFit="1" customWidth="1"/>
    <col min="11275" max="11275" width="11.140625" style="106" bestFit="1" customWidth="1"/>
    <col min="11276" max="11520" width="11.5703125" style="106"/>
    <col min="11521" max="11521" width="14.140625" style="106" bestFit="1" customWidth="1"/>
    <col min="11522" max="11522" width="53.28515625" style="106" bestFit="1" customWidth="1"/>
    <col min="11523" max="11523" width="10.7109375" style="106" bestFit="1" customWidth="1"/>
    <col min="11524" max="11527" width="13.28515625" style="106" bestFit="1" customWidth="1"/>
    <col min="11528" max="11529" width="11.85546875" style="106" bestFit="1" customWidth="1"/>
    <col min="11530" max="11530" width="12.42578125" style="106" bestFit="1" customWidth="1"/>
    <col min="11531" max="11531" width="11.140625" style="106" bestFit="1" customWidth="1"/>
    <col min="11532" max="11776" width="11.5703125" style="106"/>
    <col min="11777" max="11777" width="14.140625" style="106" bestFit="1" customWidth="1"/>
    <col min="11778" max="11778" width="53.28515625" style="106" bestFit="1" customWidth="1"/>
    <col min="11779" max="11779" width="10.7109375" style="106" bestFit="1" customWidth="1"/>
    <col min="11780" max="11783" width="13.28515625" style="106" bestFit="1" customWidth="1"/>
    <col min="11784" max="11785" width="11.85546875" style="106" bestFit="1" customWidth="1"/>
    <col min="11786" max="11786" width="12.42578125" style="106" bestFit="1" customWidth="1"/>
    <col min="11787" max="11787" width="11.140625" style="106" bestFit="1" customWidth="1"/>
    <col min="11788" max="12032" width="11.5703125" style="106"/>
    <col min="12033" max="12033" width="14.140625" style="106" bestFit="1" customWidth="1"/>
    <col min="12034" max="12034" width="53.28515625" style="106" bestFit="1" customWidth="1"/>
    <col min="12035" max="12035" width="10.7109375" style="106" bestFit="1" customWidth="1"/>
    <col min="12036" max="12039" width="13.28515625" style="106" bestFit="1" customWidth="1"/>
    <col min="12040" max="12041" width="11.85546875" style="106" bestFit="1" customWidth="1"/>
    <col min="12042" max="12042" width="12.42578125" style="106" bestFit="1" customWidth="1"/>
    <col min="12043" max="12043" width="11.140625" style="106" bestFit="1" customWidth="1"/>
    <col min="12044" max="12288" width="11.5703125" style="106"/>
    <col min="12289" max="12289" width="14.140625" style="106" bestFit="1" customWidth="1"/>
    <col min="12290" max="12290" width="53.28515625" style="106" bestFit="1" customWidth="1"/>
    <col min="12291" max="12291" width="10.7109375" style="106" bestFit="1" customWidth="1"/>
    <col min="12292" max="12295" width="13.28515625" style="106" bestFit="1" customWidth="1"/>
    <col min="12296" max="12297" width="11.85546875" style="106" bestFit="1" customWidth="1"/>
    <col min="12298" max="12298" width="12.42578125" style="106" bestFit="1" customWidth="1"/>
    <col min="12299" max="12299" width="11.140625" style="106" bestFit="1" customWidth="1"/>
    <col min="12300" max="12544" width="11.5703125" style="106"/>
    <col min="12545" max="12545" width="14.140625" style="106" bestFit="1" customWidth="1"/>
    <col min="12546" max="12546" width="53.28515625" style="106" bestFit="1" customWidth="1"/>
    <col min="12547" max="12547" width="10.7109375" style="106" bestFit="1" customWidth="1"/>
    <col min="12548" max="12551" width="13.28515625" style="106" bestFit="1" customWidth="1"/>
    <col min="12552" max="12553" width="11.85546875" style="106" bestFit="1" customWidth="1"/>
    <col min="12554" max="12554" width="12.42578125" style="106" bestFit="1" customWidth="1"/>
    <col min="12555" max="12555" width="11.140625" style="106" bestFit="1" customWidth="1"/>
    <col min="12556" max="12800" width="11.5703125" style="106"/>
    <col min="12801" max="12801" width="14.140625" style="106" bestFit="1" customWidth="1"/>
    <col min="12802" max="12802" width="53.28515625" style="106" bestFit="1" customWidth="1"/>
    <col min="12803" max="12803" width="10.7109375" style="106" bestFit="1" customWidth="1"/>
    <col min="12804" max="12807" width="13.28515625" style="106" bestFit="1" customWidth="1"/>
    <col min="12808" max="12809" width="11.85546875" style="106" bestFit="1" customWidth="1"/>
    <col min="12810" max="12810" width="12.42578125" style="106" bestFit="1" customWidth="1"/>
    <col min="12811" max="12811" width="11.140625" style="106" bestFit="1" customWidth="1"/>
    <col min="12812" max="13056" width="11.5703125" style="106"/>
    <col min="13057" max="13057" width="14.140625" style="106" bestFit="1" customWidth="1"/>
    <col min="13058" max="13058" width="53.28515625" style="106" bestFit="1" customWidth="1"/>
    <col min="13059" max="13059" width="10.7109375" style="106" bestFit="1" customWidth="1"/>
    <col min="13060" max="13063" width="13.28515625" style="106" bestFit="1" customWidth="1"/>
    <col min="13064" max="13065" width="11.85546875" style="106" bestFit="1" customWidth="1"/>
    <col min="13066" max="13066" width="12.42578125" style="106" bestFit="1" customWidth="1"/>
    <col min="13067" max="13067" width="11.140625" style="106" bestFit="1" customWidth="1"/>
    <col min="13068" max="13312" width="11.5703125" style="106"/>
    <col min="13313" max="13313" width="14.140625" style="106" bestFit="1" customWidth="1"/>
    <col min="13314" max="13314" width="53.28515625" style="106" bestFit="1" customWidth="1"/>
    <col min="13315" max="13315" width="10.7109375" style="106" bestFit="1" customWidth="1"/>
    <col min="13316" max="13319" width="13.28515625" style="106" bestFit="1" customWidth="1"/>
    <col min="13320" max="13321" width="11.85546875" style="106" bestFit="1" customWidth="1"/>
    <col min="13322" max="13322" width="12.42578125" style="106" bestFit="1" customWidth="1"/>
    <col min="13323" max="13323" width="11.140625" style="106" bestFit="1" customWidth="1"/>
    <col min="13324" max="13568" width="11.5703125" style="106"/>
    <col min="13569" max="13569" width="14.140625" style="106" bestFit="1" customWidth="1"/>
    <col min="13570" max="13570" width="53.28515625" style="106" bestFit="1" customWidth="1"/>
    <col min="13571" max="13571" width="10.7109375" style="106" bestFit="1" customWidth="1"/>
    <col min="13572" max="13575" width="13.28515625" style="106" bestFit="1" customWidth="1"/>
    <col min="13576" max="13577" width="11.85546875" style="106" bestFit="1" customWidth="1"/>
    <col min="13578" max="13578" width="12.42578125" style="106" bestFit="1" customWidth="1"/>
    <col min="13579" max="13579" width="11.140625" style="106" bestFit="1" customWidth="1"/>
    <col min="13580" max="13824" width="11.5703125" style="106"/>
    <col min="13825" max="13825" width="14.140625" style="106" bestFit="1" customWidth="1"/>
    <col min="13826" max="13826" width="53.28515625" style="106" bestFit="1" customWidth="1"/>
    <col min="13827" max="13827" width="10.7109375" style="106" bestFit="1" customWidth="1"/>
    <col min="13828" max="13831" width="13.28515625" style="106" bestFit="1" customWidth="1"/>
    <col min="13832" max="13833" width="11.85546875" style="106" bestFit="1" customWidth="1"/>
    <col min="13834" max="13834" width="12.42578125" style="106" bestFit="1" customWidth="1"/>
    <col min="13835" max="13835" width="11.140625" style="106" bestFit="1" customWidth="1"/>
    <col min="13836" max="14080" width="11.5703125" style="106"/>
    <col min="14081" max="14081" width="14.140625" style="106" bestFit="1" customWidth="1"/>
    <col min="14082" max="14082" width="53.28515625" style="106" bestFit="1" customWidth="1"/>
    <col min="14083" max="14083" width="10.7109375" style="106" bestFit="1" customWidth="1"/>
    <col min="14084" max="14087" width="13.28515625" style="106" bestFit="1" customWidth="1"/>
    <col min="14088" max="14089" width="11.85546875" style="106" bestFit="1" customWidth="1"/>
    <col min="14090" max="14090" width="12.42578125" style="106" bestFit="1" customWidth="1"/>
    <col min="14091" max="14091" width="11.140625" style="106" bestFit="1" customWidth="1"/>
    <col min="14092" max="14336" width="11.5703125" style="106"/>
    <col min="14337" max="14337" width="14.140625" style="106" bestFit="1" customWidth="1"/>
    <col min="14338" max="14338" width="53.28515625" style="106" bestFit="1" customWidth="1"/>
    <col min="14339" max="14339" width="10.7109375" style="106" bestFit="1" customWidth="1"/>
    <col min="14340" max="14343" width="13.28515625" style="106" bestFit="1" customWidth="1"/>
    <col min="14344" max="14345" width="11.85546875" style="106" bestFit="1" customWidth="1"/>
    <col min="14346" max="14346" width="12.42578125" style="106" bestFit="1" customWidth="1"/>
    <col min="14347" max="14347" width="11.140625" style="106" bestFit="1" customWidth="1"/>
    <col min="14348" max="14592" width="11.5703125" style="106"/>
    <col min="14593" max="14593" width="14.140625" style="106" bestFit="1" customWidth="1"/>
    <col min="14594" max="14594" width="53.28515625" style="106" bestFit="1" customWidth="1"/>
    <col min="14595" max="14595" width="10.7109375" style="106" bestFit="1" customWidth="1"/>
    <col min="14596" max="14599" width="13.28515625" style="106" bestFit="1" customWidth="1"/>
    <col min="14600" max="14601" width="11.85546875" style="106" bestFit="1" customWidth="1"/>
    <col min="14602" max="14602" width="12.42578125" style="106" bestFit="1" customWidth="1"/>
    <col min="14603" max="14603" width="11.140625" style="106" bestFit="1" customWidth="1"/>
    <col min="14604" max="14848" width="11.5703125" style="106"/>
    <col min="14849" max="14849" width="14.140625" style="106" bestFit="1" customWidth="1"/>
    <col min="14850" max="14850" width="53.28515625" style="106" bestFit="1" customWidth="1"/>
    <col min="14851" max="14851" width="10.7109375" style="106" bestFit="1" customWidth="1"/>
    <col min="14852" max="14855" width="13.28515625" style="106" bestFit="1" customWidth="1"/>
    <col min="14856" max="14857" width="11.85546875" style="106" bestFit="1" customWidth="1"/>
    <col min="14858" max="14858" width="12.42578125" style="106" bestFit="1" customWidth="1"/>
    <col min="14859" max="14859" width="11.140625" style="106" bestFit="1" customWidth="1"/>
    <col min="14860" max="15104" width="11.5703125" style="106"/>
    <col min="15105" max="15105" width="14.140625" style="106" bestFit="1" customWidth="1"/>
    <col min="15106" max="15106" width="53.28515625" style="106" bestFit="1" customWidth="1"/>
    <col min="15107" max="15107" width="10.7109375" style="106" bestFit="1" customWidth="1"/>
    <col min="15108" max="15111" width="13.28515625" style="106" bestFit="1" customWidth="1"/>
    <col min="15112" max="15113" width="11.85546875" style="106" bestFit="1" customWidth="1"/>
    <col min="15114" max="15114" width="12.42578125" style="106" bestFit="1" customWidth="1"/>
    <col min="15115" max="15115" width="11.140625" style="106" bestFit="1" customWidth="1"/>
    <col min="15116" max="15360" width="11.5703125" style="106"/>
    <col min="15361" max="15361" width="14.140625" style="106" bestFit="1" customWidth="1"/>
    <col min="15362" max="15362" width="53.28515625" style="106" bestFit="1" customWidth="1"/>
    <col min="15363" max="15363" width="10.7109375" style="106" bestFit="1" customWidth="1"/>
    <col min="15364" max="15367" width="13.28515625" style="106" bestFit="1" customWidth="1"/>
    <col min="15368" max="15369" width="11.85546875" style="106" bestFit="1" customWidth="1"/>
    <col min="15370" max="15370" width="12.42578125" style="106" bestFit="1" customWidth="1"/>
    <col min="15371" max="15371" width="11.140625" style="106" bestFit="1" customWidth="1"/>
    <col min="15372" max="15616" width="11.5703125" style="106"/>
    <col min="15617" max="15617" width="14.140625" style="106" bestFit="1" customWidth="1"/>
    <col min="15618" max="15618" width="53.28515625" style="106" bestFit="1" customWidth="1"/>
    <col min="15619" max="15619" width="10.7109375" style="106" bestFit="1" customWidth="1"/>
    <col min="15620" max="15623" width="13.28515625" style="106" bestFit="1" customWidth="1"/>
    <col min="15624" max="15625" width="11.85546875" style="106" bestFit="1" customWidth="1"/>
    <col min="15626" max="15626" width="12.42578125" style="106" bestFit="1" customWidth="1"/>
    <col min="15627" max="15627" width="11.140625" style="106" bestFit="1" customWidth="1"/>
    <col min="15628" max="15872" width="11.5703125" style="106"/>
    <col min="15873" max="15873" width="14.140625" style="106" bestFit="1" customWidth="1"/>
    <col min="15874" max="15874" width="53.28515625" style="106" bestFit="1" customWidth="1"/>
    <col min="15875" max="15875" width="10.7109375" style="106" bestFit="1" customWidth="1"/>
    <col min="15876" max="15879" width="13.28515625" style="106" bestFit="1" customWidth="1"/>
    <col min="15880" max="15881" width="11.85546875" style="106" bestFit="1" customWidth="1"/>
    <col min="15882" max="15882" width="12.42578125" style="106" bestFit="1" customWidth="1"/>
    <col min="15883" max="15883" width="11.140625" style="106" bestFit="1" customWidth="1"/>
    <col min="15884" max="16128" width="11.5703125" style="106"/>
    <col min="16129" max="16129" width="14.140625" style="106" bestFit="1" customWidth="1"/>
    <col min="16130" max="16130" width="53.28515625" style="106" bestFit="1" customWidth="1"/>
    <col min="16131" max="16131" width="10.7109375" style="106" bestFit="1" customWidth="1"/>
    <col min="16132" max="16135" width="13.28515625" style="106" bestFit="1" customWidth="1"/>
    <col min="16136" max="16137" width="11.85546875" style="106" bestFit="1" customWidth="1"/>
    <col min="16138" max="16138" width="12.42578125" style="106" bestFit="1" customWidth="1"/>
    <col min="16139" max="16139" width="11.140625" style="106" bestFit="1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290" t="s">
        <v>760</v>
      </c>
      <c r="C2" s="557"/>
      <c r="D2" s="557"/>
      <c r="E2" s="557"/>
      <c r="F2" s="557"/>
      <c r="G2" s="557"/>
      <c r="H2" s="557"/>
      <c r="I2" s="557"/>
      <c r="J2" s="557"/>
      <c r="K2" s="557"/>
    </row>
    <row r="3" spans="1:11" ht="15.75" x14ac:dyDescent="0.2">
      <c r="A3" s="107" t="s">
        <v>761</v>
      </c>
      <c r="B3" s="290" t="s">
        <v>762</v>
      </c>
      <c r="C3" s="557"/>
      <c r="D3" s="557"/>
      <c r="E3" s="557"/>
      <c r="F3" s="557"/>
      <c r="G3" s="557"/>
      <c r="H3" s="557"/>
      <c r="I3" s="557"/>
      <c r="J3" s="557"/>
      <c r="K3" s="557"/>
    </row>
    <row r="4" spans="1:11" ht="15.75" x14ac:dyDescent="0.2">
      <c r="A4" s="107" t="s">
        <v>763</v>
      </c>
      <c r="B4" s="290" t="s">
        <v>764</v>
      </c>
      <c r="C4" s="557"/>
      <c r="D4" s="557"/>
      <c r="E4" s="557"/>
      <c r="F4" s="557"/>
      <c r="G4" s="557"/>
      <c r="H4" s="557"/>
      <c r="I4" s="557"/>
      <c r="J4" s="557"/>
      <c r="K4" s="557"/>
    </row>
    <row r="5" spans="1:11" ht="15.75" x14ac:dyDescent="0.2">
      <c r="A5" s="107" t="s">
        <v>765</v>
      </c>
      <c r="B5" s="290" t="s">
        <v>1211</v>
      </c>
      <c r="C5" s="557"/>
      <c r="D5" s="557"/>
      <c r="E5" s="557"/>
      <c r="F5" s="557"/>
      <c r="G5" s="557"/>
      <c r="H5" s="557"/>
      <c r="I5" s="557"/>
      <c r="J5" s="557"/>
      <c r="K5" s="557"/>
    </row>
    <row r="6" spans="1:11" ht="15.75" x14ac:dyDescent="0.2">
      <c r="A6" s="107" t="s">
        <v>767</v>
      </c>
      <c r="B6" s="290" t="s">
        <v>1215</v>
      </c>
      <c r="C6" s="557"/>
      <c r="D6" s="557"/>
      <c r="E6" s="557"/>
      <c r="F6" s="557"/>
      <c r="G6" s="557"/>
      <c r="H6" s="557"/>
      <c r="I6" s="557"/>
      <c r="J6" s="557"/>
      <c r="K6" s="557"/>
    </row>
    <row r="7" spans="1:11" ht="15.75" x14ac:dyDescent="0.2">
      <c r="A7" s="107" t="s">
        <v>769</v>
      </c>
      <c r="B7" s="290" t="s">
        <v>770</v>
      </c>
      <c r="C7" s="557"/>
      <c r="D7" s="557"/>
      <c r="E7" s="557"/>
      <c r="F7" s="557"/>
      <c r="G7" s="557"/>
      <c r="H7" s="557"/>
      <c r="I7" s="557"/>
      <c r="J7" s="557"/>
      <c r="K7" s="557"/>
    </row>
    <row r="8" spans="1:11" x14ac:dyDescent="0.2">
      <c r="A8" s="559" t="s">
        <v>771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</row>
    <row r="9" spans="1:11" ht="12.75" customHeight="1" x14ac:dyDescent="0.2">
      <c r="A9" s="291" t="s">
        <v>772</v>
      </c>
      <c r="B9" s="291" t="s">
        <v>773</v>
      </c>
      <c r="C9" s="560" t="s">
        <v>774</v>
      </c>
      <c r="D9" s="560"/>
      <c r="E9" s="560" t="s">
        <v>775</v>
      </c>
      <c r="F9" s="560"/>
      <c r="G9" s="560" t="s">
        <v>776</v>
      </c>
      <c r="H9" s="560"/>
      <c r="I9" s="560" t="s">
        <v>777</v>
      </c>
      <c r="J9" s="560"/>
      <c r="K9" s="291" t="s">
        <v>778</v>
      </c>
    </row>
    <row r="10" spans="1:11" x14ac:dyDescent="0.2">
      <c r="A10" s="153" t="s">
        <v>779</v>
      </c>
      <c r="B10" s="153" t="s">
        <v>1200</v>
      </c>
      <c r="C10" s="154">
        <v>0</v>
      </c>
      <c r="D10" s="154">
        <v>0</v>
      </c>
      <c r="E10" s="154">
        <v>0</v>
      </c>
      <c r="F10" s="154">
        <v>396770742.56</v>
      </c>
      <c r="G10" s="154">
        <v>0</v>
      </c>
      <c r="H10" s="154">
        <v>396770742.56</v>
      </c>
      <c r="I10" s="154">
        <v>0</v>
      </c>
      <c r="J10" s="154">
        <v>396770742.56</v>
      </c>
      <c r="K10" s="154">
        <v>-396770742.56</v>
      </c>
    </row>
    <row r="11" spans="1:11" x14ac:dyDescent="0.2">
      <c r="A11" s="126" t="s">
        <v>781</v>
      </c>
      <c r="B11" s="126" t="s">
        <v>782</v>
      </c>
      <c r="C11" s="123">
        <v>0</v>
      </c>
      <c r="D11" s="123">
        <v>0</v>
      </c>
      <c r="E11" s="123">
        <v>0</v>
      </c>
      <c r="F11" s="123">
        <v>3511481.12</v>
      </c>
      <c r="G11" s="123">
        <v>0</v>
      </c>
      <c r="H11" s="123">
        <v>3511481.12</v>
      </c>
      <c r="I11" s="123">
        <v>0</v>
      </c>
      <c r="J11" s="123">
        <v>3511481.12</v>
      </c>
      <c r="K11" s="123">
        <v>-3511481.12</v>
      </c>
    </row>
    <row r="12" spans="1:11" x14ac:dyDescent="0.2">
      <c r="A12" s="126" t="s">
        <v>783</v>
      </c>
      <c r="B12" s="126" t="s">
        <v>784</v>
      </c>
      <c r="C12" s="123">
        <v>0</v>
      </c>
      <c r="D12" s="123">
        <v>0</v>
      </c>
      <c r="E12" s="123">
        <v>0</v>
      </c>
      <c r="F12" s="123">
        <v>2200421.23</v>
      </c>
      <c r="G12" s="123">
        <v>0</v>
      </c>
      <c r="H12" s="123">
        <v>2200421.23</v>
      </c>
      <c r="I12" s="123">
        <v>0</v>
      </c>
      <c r="J12" s="123">
        <v>2200421.23</v>
      </c>
      <c r="K12" s="123">
        <v>-2200421.23</v>
      </c>
    </row>
    <row r="13" spans="1:11" x14ac:dyDescent="0.2">
      <c r="A13" s="295" t="s">
        <v>785</v>
      </c>
      <c r="B13" s="295" t="s">
        <v>786</v>
      </c>
      <c r="C13" s="296">
        <v>0</v>
      </c>
      <c r="D13" s="296">
        <v>0</v>
      </c>
      <c r="E13" s="296">
        <v>0</v>
      </c>
      <c r="F13" s="296">
        <v>3785.44</v>
      </c>
      <c r="G13" s="296">
        <v>0</v>
      </c>
      <c r="H13" s="296">
        <v>3785.44</v>
      </c>
      <c r="I13" s="296">
        <v>0</v>
      </c>
      <c r="J13" s="296">
        <v>3785.44</v>
      </c>
      <c r="K13" s="296">
        <v>-3785.44</v>
      </c>
    </row>
    <row r="14" spans="1:11" x14ac:dyDescent="0.2">
      <c r="A14" s="256" t="s">
        <v>858</v>
      </c>
      <c r="B14" s="256" t="s">
        <v>29</v>
      </c>
      <c r="C14" s="257">
        <v>0</v>
      </c>
      <c r="D14" s="257">
        <v>0</v>
      </c>
      <c r="E14" s="257">
        <v>0</v>
      </c>
      <c r="F14" s="257">
        <v>8.89</v>
      </c>
      <c r="G14" s="257">
        <v>0</v>
      </c>
      <c r="H14" s="257">
        <v>8.89</v>
      </c>
      <c r="I14" s="257">
        <v>0</v>
      </c>
      <c r="J14" s="257">
        <v>8.89</v>
      </c>
      <c r="K14" s="257">
        <v>-8.89</v>
      </c>
    </row>
    <row r="15" spans="1:11" x14ac:dyDescent="0.2">
      <c r="A15" s="156" t="s">
        <v>787</v>
      </c>
      <c r="B15" s="156" t="s">
        <v>788</v>
      </c>
      <c r="C15" s="157">
        <v>0</v>
      </c>
      <c r="D15" s="157">
        <v>0</v>
      </c>
      <c r="E15" s="157">
        <v>0</v>
      </c>
      <c r="F15" s="157">
        <v>938371.5</v>
      </c>
      <c r="G15" s="157">
        <v>0</v>
      </c>
      <c r="H15" s="157">
        <v>938371.5</v>
      </c>
      <c r="I15" s="157">
        <v>0</v>
      </c>
      <c r="J15" s="157">
        <v>938371.5</v>
      </c>
      <c r="K15" s="157">
        <v>-938371.5</v>
      </c>
    </row>
    <row r="16" spans="1:11" x14ac:dyDescent="0.2">
      <c r="A16" s="156" t="s">
        <v>789</v>
      </c>
      <c r="B16" s="156" t="s">
        <v>790</v>
      </c>
      <c r="C16" s="157">
        <v>0</v>
      </c>
      <c r="D16" s="157">
        <v>0</v>
      </c>
      <c r="E16" s="157">
        <v>0</v>
      </c>
      <c r="F16" s="157">
        <v>26500000</v>
      </c>
      <c r="G16" s="157">
        <v>0</v>
      </c>
      <c r="H16" s="157">
        <v>26500000</v>
      </c>
      <c r="I16" s="157">
        <v>0</v>
      </c>
      <c r="J16" s="157">
        <v>26500000</v>
      </c>
      <c r="K16" s="157">
        <v>-26500000</v>
      </c>
    </row>
    <row r="17" spans="1:11" x14ac:dyDescent="0.2">
      <c r="A17" s="156" t="s">
        <v>791</v>
      </c>
      <c r="B17" s="156" t="s">
        <v>792</v>
      </c>
      <c r="C17" s="157">
        <v>0</v>
      </c>
      <c r="D17" s="157">
        <v>0</v>
      </c>
      <c r="E17" s="157">
        <v>0</v>
      </c>
      <c r="F17" s="157">
        <v>26257794.420000002</v>
      </c>
      <c r="G17" s="157">
        <v>0</v>
      </c>
      <c r="H17" s="157">
        <v>26257794.420000002</v>
      </c>
      <c r="I17" s="157">
        <v>0</v>
      </c>
      <c r="J17" s="157">
        <v>26257794.420000002</v>
      </c>
      <c r="K17" s="157">
        <v>-26257794.420000002</v>
      </c>
    </row>
    <row r="18" spans="1:11" x14ac:dyDescent="0.2">
      <c r="A18" s="156" t="s">
        <v>793</v>
      </c>
      <c r="B18" s="156" t="s">
        <v>794</v>
      </c>
      <c r="C18" s="157">
        <v>0</v>
      </c>
      <c r="D18" s="157">
        <v>0</v>
      </c>
      <c r="E18" s="157">
        <v>0</v>
      </c>
      <c r="F18" s="157">
        <v>2850000</v>
      </c>
      <c r="G18" s="157">
        <v>0</v>
      </c>
      <c r="H18" s="157">
        <v>2850000</v>
      </c>
      <c r="I18" s="157">
        <v>0</v>
      </c>
      <c r="J18" s="157">
        <v>2850000</v>
      </c>
      <c r="K18" s="157">
        <v>-2850000</v>
      </c>
    </row>
    <row r="19" spans="1:11" x14ac:dyDescent="0.2">
      <c r="A19" s="156" t="s">
        <v>795</v>
      </c>
      <c r="B19" s="156" t="s">
        <v>796</v>
      </c>
      <c r="C19" s="157">
        <v>0</v>
      </c>
      <c r="D19" s="157">
        <v>0</v>
      </c>
      <c r="E19" s="157">
        <v>0</v>
      </c>
      <c r="F19" s="157">
        <v>7477964.46</v>
      </c>
      <c r="G19" s="157">
        <v>0</v>
      </c>
      <c r="H19" s="157">
        <v>7477964.46</v>
      </c>
      <c r="I19" s="157">
        <v>0</v>
      </c>
      <c r="J19" s="157">
        <v>7477964.46</v>
      </c>
      <c r="K19" s="157">
        <v>-7477964.46</v>
      </c>
    </row>
    <row r="20" spans="1:11" x14ac:dyDescent="0.2">
      <c r="A20" s="156" t="s">
        <v>797</v>
      </c>
      <c r="B20" s="156" t="s">
        <v>798</v>
      </c>
      <c r="C20" s="157">
        <v>0</v>
      </c>
      <c r="D20" s="157">
        <v>0</v>
      </c>
      <c r="E20" s="157">
        <v>0</v>
      </c>
      <c r="F20" s="157">
        <v>184938409.47</v>
      </c>
      <c r="G20" s="157">
        <v>0</v>
      </c>
      <c r="H20" s="157">
        <v>184938409.47</v>
      </c>
      <c r="I20" s="157">
        <v>0</v>
      </c>
      <c r="J20" s="157">
        <v>184938409.47</v>
      </c>
      <c r="K20" s="157">
        <v>-184938409.47</v>
      </c>
    </row>
    <row r="21" spans="1:11" x14ac:dyDescent="0.2">
      <c r="A21" s="156" t="s">
        <v>799</v>
      </c>
      <c r="B21" s="156" t="s">
        <v>800</v>
      </c>
      <c r="C21" s="157">
        <v>0</v>
      </c>
      <c r="D21" s="157">
        <v>0</v>
      </c>
      <c r="E21" s="157">
        <v>0</v>
      </c>
      <c r="F21" s="157">
        <v>2500</v>
      </c>
      <c r="G21" s="157">
        <v>0</v>
      </c>
      <c r="H21" s="157">
        <v>2500</v>
      </c>
      <c r="I21" s="157">
        <v>0</v>
      </c>
      <c r="J21" s="157">
        <v>2500</v>
      </c>
      <c r="K21" s="157">
        <v>-2500</v>
      </c>
    </row>
    <row r="22" spans="1:11" x14ac:dyDescent="0.2">
      <c r="A22" s="258" t="s">
        <v>801</v>
      </c>
      <c r="B22" s="258" t="s">
        <v>802</v>
      </c>
      <c r="C22" s="259">
        <v>0</v>
      </c>
      <c r="D22" s="259">
        <v>0</v>
      </c>
      <c r="E22" s="259">
        <v>0</v>
      </c>
      <c r="F22" s="259">
        <v>6893.01</v>
      </c>
      <c r="G22" s="259">
        <v>0</v>
      </c>
      <c r="H22" s="259">
        <v>6893.01</v>
      </c>
      <c r="I22" s="259">
        <v>0</v>
      </c>
      <c r="J22" s="259">
        <v>6893.01</v>
      </c>
      <c r="K22" s="259">
        <v>-6893.01</v>
      </c>
    </row>
    <row r="23" spans="1:11" x14ac:dyDescent="0.2">
      <c r="A23" s="188" t="s">
        <v>803</v>
      </c>
      <c r="B23" s="188" t="s">
        <v>804</v>
      </c>
      <c r="C23" s="189">
        <v>0</v>
      </c>
      <c r="D23" s="189">
        <v>0</v>
      </c>
      <c r="E23" s="189">
        <v>0</v>
      </c>
      <c r="F23" s="189">
        <v>1034486.38</v>
      </c>
      <c r="G23" s="189">
        <v>0</v>
      </c>
      <c r="H23" s="189">
        <v>1034486.38</v>
      </c>
      <c r="I23" s="189">
        <v>0</v>
      </c>
      <c r="J23" s="189">
        <v>1034486.38</v>
      </c>
      <c r="K23" s="189">
        <v>-1034486.38</v>
      </c>
    </row>
    <row r="24" spans="1:11" x14ac:dyDescent="0.2">
      <c r="A24" s="156" t="s">
        <v>805</v>
      </c>
      <c r="B24" s="156" t="s">
        <v>806</v>
      </c>
      <c r="C24" s="157">
        <v>0</v>
      </c>
      <c r="D24" s="157">
        <v>0</v>
      </c>
      <c r="E24" s="157">
        <v>0</v>
      </c>
      <c r="F24" s="157">
        <v>2226675.9700000002</v>
      </c>
      <c r="G24" s="157">
        <v>0</v>
      </c>
      <c r="H24" s="157">
        <v>2226675.9700000002</v>
      </c>
      <c r="I24" s="157">
        <v>0</v>
      </c>
      <c r="J24" s="157">
        <v>2226675.9700000002</v>
      </c>
      <c r="K24" s="157">
        <v>-2226675.9700000002</v>
      </c>
    </row>
    <row r="25" spans="1:11" ht="14.25" x14ac:dyDescent="0.2">
      <c r="A25" s="561" t="s">
        <v>807</v>
      </c>
      <c r="B25" s="561"/>
      <c r="C25" s="113">
        <v>0</v>
      </c>
      <c r="D25" s="113">
        <v>0</v>
      </c>
      <c r="E25" s="113">
        <v>0</v>
      </c>
      <c r="F25" s="113">
        <v>654719534.45000005</v>
      </c>
      <c r="G25" s="113">
        <v>0</v>
      </c>
      <c r="H25" s="113">
        <v>654719534.45000005</v>
      </c>
      <c r="I25" s="113">
        <v>0</v>
      </c>
      <c r="J25" s="113">
        <v>654719534.45000005</v>
      </c>
      <c r="K25" s="113">
        <v>-654719534.45000005</v>
      </c>
    </row>
    <row r="26" spans="1:11" x14ac:dyDescent="0.2">
      <c r="A26" s="557"/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  <row r="27" spans="1:11" x14ac:dyDescent="0.2">
      <c r="A27" s="559" t="s">
        <v>771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</row>
    <row r="28" spans="1:11" ht="12.75" customHeight="1" x14ac:dyDescent="0.2">
      <c r="A28" s="291" t="s">
        <v>772</v>
      </c>
      <c r="B28" s="291" t="s">
        <v>773</v>
      </c>
      <c r="C28" s="560" t="s">
        <v>774</v>
      </c>
      <c r="D28" s="560"/>
      <c r="E28" s="560" t="s">
        <v>775</v>
      </c>
      <c r="F28" s="560"/>
      <c r="G28" s="560" t="s">
        <v>776</v>
      </c>
      <c r="H28" s="560"/>
      <c r="I28" s="560" t="s">
        <v>777</v>
      </c>
      <c r="J28" s="560"/>
      <c r="K28" s="291" t="s">
        <v>778</v>
      </c>
    </row>
    <row r="29" spans="1:11" x14ac:dyDescent="0.2">
      <c r="A29" s="256" t="s">
        <v>440</v>
      </c>
      <c r="B29" s="256" t="s">
        <v>808</v>
      </c>
      <c r="C29" s="257">
        <v>0</v>
      </c>
      <c r="D29" s="257">
        <v>0</v>
      </c>
      <c r="E29" s="257">
        <v>902618.6</v>
      </c>
      <c r="F29" s="257">
        <v>0</v>
      </c>
      <c r="G29" s="257">
        <v>902618.6</v>
      </c>
      <c r="H29" s="257">
        <v>0</v>
      </c>
      <c r="I29" s="257">
        <v>902618.6</v>
      </c>
      <c r="J29" s="257">
        <v>0</v>
      </c>
      <c r="K29" s="257">
        <v>902618.6</v>
      </c>
    </row>
    <row r="30" spans="1:11" x14ac:dyDescent="0.2">
      <c r="A30" s="128" t="s">
        <v>438</v>
      </c>
      <c r="B30" s="128" t="s">
        <v>437</v>
      </c>
      <c r="C30" s="129">
        <v>0</v>
      </c>
      <c r="D30" s="129">
        <v>0</v>
      </c>
      <c r="E30" s="129">
        <v>4131.57</v>
      </c>
      <c r="F30" s="129">
        <v>0</v>
      </c>
      <c r="G30" s="129">
        <v>4131.57</v>
      </c>
      <c r="H30" s="129">
        <v>0</v>
      </c>
      <c r="I30" s="129">
        <v>4131.57</v>
      </c>
      <c r="J30" s="129">
        <v>0</v>
      </c>
      <c r="K30" s="129">
        <v>4131.57</v>
      </c>
    </row>
    <row r="31" spans="1:11" x14ac:dyDescent="0.2">
      <c r="A31" s="256" t="s">
        <v>432</v>
      </c>
      <c r="B31" s="256" t="s">
        <v>859</v>
      </c>
      <c r="C31" s="257">
        <v>0</v>
      </c>
      <c r="D31" s="257">
        <v>0</v>
      </c>
      <c r="E31" s="257">
        <v>423.08</v>
      </c>
      <c r="F31" s="257">
        <v>0</v>
      </c>
      <c r="G31" s="257">
        <v>423.08</v>
      </c>
      <c r="H31" s="257">
        <v>0</v>
      </c>
      <c r="I31" s="257">
        <v>423.08</v>
      </c>
      <c r="J31" s="257">
        <v>0</v>
      </c>
      <c r="K31" s="257">
        <v>423.08</v>
      </c>
    </row>
    <row r="32" spans="1:11" x14ac:dyDescent="0.2">
      <c r="A32" s="256" t="s">
        <v>414</v>
      </c>
      <c r="B32" s="256" t="s">
        <v>809</v>
      </c>
      <c r="C32" s="257">
        <v>0</v>
      </c>
      <c r="D32" s="257">
        <v>0</v>
      </c>
      <c r="E32" s="257">
        <v>233187.86</v>
      </c>
      <c r="F32" s="257">
        <v>0</v>
      </c>
      <c r="G32" s="257">
        <v>233187.86</v>
      </c>
      <c r="H32" s="257">
        <v>0</v>
      </c>
      <c r="I32" s="257">
        <v>233187.86</v>
      </c>
      <c r="J32" s="257">
        <v>0</v>
      </c>
      <c r="K32" s="257">
        <v>233187.86</v>
      </c>
    </row>
    <row r="33" spans="1:11" x14ac:dyDescent="0.2">
      <c r="A33" s="128" t="s">
        <v>406</v>
      </c>
      <c r="B33" s="128" t="s">
        <v>397</v>
      </c>
      <c r="C33" s="129">
        <v>0</v>
      </c>
      <c r="D33" s="129">
        <v>0</v>
      </c>
      <c r="E33" s="129">
        <v>94579.86</v>
      </c>
      <c r="F33" s="129">
        <v>0</v>
      </c>
      <c r="G33" s="129">
        <v>94579.86</v>
      </c>
      <c r="H33" s="129">
        <v>0</v>
      </c>
      <c r="I33" s="129">
        <v>94579.86</v>
      </c>
      <c r="J33" s="129">
        <v>0</v>
      </c>
      <c r="K33" s="129">
        <v>94579.86</v>
      </c>
    </row>
    <row r="34" spans="1:11" x14ac:dyDescent="0.2">
      <c r="A34" s="128" t="s">
        <v>405</v>
      </c>
      <c r="B34" s="128" t="s">
        <v>393</v>
      </c>
      <c r="C34" s="129">
        <v>0</v>
      </c>
      <c r="D34" s="129">
        <v>0</v>
      </c>
      <c r="E34" s="129">
        <v>23205.54</v>
      </c>
      <c r="F34" s="129">
        <v>0</v>
      </c>
      <c r="G34" s="129">
        <v>23205.54</v>
      </c>
      <c r="H34" s="129">
        <v>0</v>
      </c>
      <c r="I34" s="129">
        <v>23205.54</v>
      </c>
      <c r="J34" s="129">
        <v>0</v>
      </c>
      <c r="K34" s="129">
        <v>23205.54</v>
      </c>
    </row>
    <row r="35" spans="1:11" x14ac:dyDescent="0.2">
      <c r="A35" s="238" t="s">
        <v>390</v>
      </c>
      <c r="B35" s="238" t="s">
        <v>810</v>
      </c>
      <c r="C35" s="239">
        <v>0</v>
      </c>
      <c r="D35" s="239">
        <v>0</v>
      </c>
      <c r="E35" s="239">
        <v>217077.28</v>
      </c>
      <c r="F35" s="239">
        <v>0</v>
      </c>
      <c r="G35" s="239">
        <v>217077.28</v>
      </c>
      <c r="H35" s="239">
        <v>0</v>
      </c>
      <c r="I35" s="239">
        <v>217077.28</v>
      </c>
      <c r="J35" s="239">
        <v>0</v>
      </c>
      <c r="K35" s="239">
        <v>217077.28</v>
      </c>
    </row>
    <row r="36" spans="1:11" x14ac:dyDescent="0.2">
      <c r="A36" s="238" t="s">
        <v>388</v>
      </c>
      <c r="B36" s="238" t="s">
        <v>811</v>
      </c>
      <c r="C36" s="239">
        <v>0</v>
      </c>
      <c r="D36" s="239">
        <v>0</v>
      </c>
      <c r="E36" s="239">
        <v>56102.25</v>
      </c>
      <c r="F36" s="239">
        <v>0</v>
      </c>
      <c r="G36" s="239">
        <v>56102.25</v>
      </c>
      <c r="H36" s="239">
        <v>0</v>
      </c>
      <c r="I36" s="239">
        <v>56102.25</v>
      </c>
      <c r="J36" s="239">
        <v>0</v>
      </c>
      <c r="K36" s="239">
        <v>56102.25</v>
      </c>
    </row>
    <row r="37" spans="1:11" x14ac:dyDescent="0.2">
      <c r="A37" s="299" t="s">
        <v>372</v>
      </c>
      <c r="B37" s="299" t="s">
        <v>371</v>
      </c>
      <c r="C37" s="300">
        <v>0</v>
      </c>
      <c r="D37" s="300">
        <v>0</v>
      </c>
      <c r="E37" s="300">
        <v>220893.14</v>
      </c>
      <c r="F37" s="300">
        <v>0</v>
      </c>
      <c r="G37" s="300">
        <v>220893.14</v>
      </c>
      <c r="H37" s="300">
        <v>0</v>
      </c>
      <c r="I37" s="300">
        <v>220893.14</v>
      </c>
      <c r="J37" s="300">
        <v>0</v>
      </c>
      <c r="K37" s="300">
        <v>220893.14</v>
      </c>
    </row>
    <row r="38" spans="1:11" x14ac:dyDescent="0.2">
      <c r="A38" s="128" t="s">
        <v>378</v>
      </c>
      <c r="B38" s="128" t="s">
        <v>812</v>
      </c>
      <c r="C38" s="129">
        <v>0</v>
      </c>
      <c r="D38" s="129">
        <v>0</v>
      </c>
      <c r="E38" s="129">
        <v>4431.13</v>
      </c>
      <c r="F38" s="129">
        <v>0</v>
      </c>
      <c r="G38" s="129">
        <v>4431.13</v>
      </c>
      <c r="H38" s="129">
        <v>0</v>
      </c>
      <c r="I38" s="129">
        <v>4431.13</v>
      </c>
      <c r="J38" s="129">
        <v>0</v>
      </c>
      <c r="K38" s="129">
        <v>4431.13</v>
      </c>
    </row>
    <row r="39" spans="1:11" x14ac:dyDescent="0.2">
      <c r="A39" s="126" t="s">
        <v>364</v>
      </c>
      <c r="B39" s="126" t="s">
        <v>813</v>
      </c>
      <c r="C39" s="123">
        <v>0</v>
      </c>
      <c r="D39" s="123">
        <v>0</v>
      </c>
      <c r="E39" s="123">
        <v>270</v>
      </c>
      <c r="F39" s="123">
        <v>0</v>
      </c>
      <c r="G39" s="123">
        <v>270</v>
      </c>
      <c r="H39" s="123">
        <v>0</v>
      </c>
      <c r="I39" s="123">
        <v>270</v>
      </c>
      <c r="J39" s="123">
        <v>0</v>
      </c>
      <c r="K39" s="123">
        <v>270</v>
      </c>
    </row>
    <row r="40" spans="1:11" x14ac:dyDescent="0.2">
      <c r="A40" s="126" t="s">
        <v>362</v>
      </c>
      <c r="B40" s="126" t="s">
        <v>361</v>
      </c>
      <c r="C40" s="123">
        <v>0</v>
      </c>
      <c r="D40" s="123">
        <v>0</v>
      </c>
      <c r="E40" s="123">
        <v>14184.88</v>
      </c>
      <c r="F40" s="123">
        <v>0</v>
      </c>
      <c r="G40" s="123">
        <v>14184.88</v>
      </c>
      <c r="H40" s="123">
        <v>0</v>
      </c>
      <c r="I40" s="123">
        <v>14184.88</v>
      </c>
      <c r="J40" s="123">
        <v>0</v>
      </c>
      <c r="K40" s="123">
        <v>14184.88</v>
      </c>
    </row>
    <row r="41" spans="1:11" x14ac:dyDescent="0.2">
      <c r="A41" s="126" t="s">
        <v>360</v>
      </c>
      <c r="B41" s="126" t="s">
        <v>359</v>
      </c>
      <c r="C41" s="123">
        <v>0</v>
      </c>
      <c r="D41" s="123">
        <v>0</v>
      </c>
      <c r="E41" s="123">
        <v>173</v>
      </c>
      <c r="F41" s="123">
        <v>0</v>
      </c>
      <c r="G41" s="123">
        <v>173</v>
      </c>
      <c r="H41" s="123">
        <v>0</v>
      </c>
      <c r="I41" s="123">
        <v>173</v>
      </c>
      <c r="J41" s="123">
        <v>0</v>
      </c>
      <c r="K41" s="123">
        <v>173</v>
      </c>
    </row>
    <row r="42" spans="1:11" x14ac:dyDescent="0.2">
      <c r="A42" s="126" t="s">
        <v>358</v>
      </c>
      <c r="B42" s="126" t="s">
        <v>815</v>
      </c>
      <c r="C42" s="123">
        <v>0</v>
      </c>
      <c r="D42" s="123">
        <v>0</v>
      </c>
      <c r="E42" s="123">
        <v>32107.61</v>
      </c>
      <c r="F42" s="123">
        <v>0</v>
      </c>
      <c r="G42" s="123">
        <v>32107.61</v>
      </c>
      <c r="H42" s="123">
        <v>0</v>
      </c>
      <c r="I42" s="123">
        <v>32107.61</v>
      </c>
      <c r="J42" s="123">
        <v>0</v>
      </c>
      <c r="K42" s="123">
        <v>32107.61</v>
      </c>
    </row>
    <row r="43" spans="1:11" x14ac:dyDescent="0.2">
      <c r="A43" s="126" t="s">
        <v>356</v>
      </c>
      <c r="B43" s="126" t="s">
        <v>355</v>
      </c>
      <c r="C43" s="123">
        <v>0</v>
      </c>
      <c r="D43" s="123">
        <v>0</v>
      </c>
      <c r="E43" s="123">
        <v>5043</v>
      </c>
      <c r="F43" s="123">
        <v>0</v>
      </c>
      <c r="G43" s="123">
        <v>5043</v>
      </c>
      <c r="H43" s="123">
        <v>0</v>
      </c>
      <c r="I43" s="123">
        <v>5043</v>
      </c>
      <c r="J43" s="123">
        <v>0</v>
      </c>
      <c r="K43" s="123">
        <v>5043</v>
      </c>
    </row>
    <row r="44" spans="1:11" x14ac:dyDescent="0.2">
      <c r="A44" s="126" t="s">
        <v>354</v>
      </c>
      <c r="B44" s="126" t="s">
        <v>353</v>
      </c>
      <c r="C44" s="123">
        <v>0</v>
      </c>
      <c r="D44" s="123">
        <v>0</v>
      </c>
      <c r="E44" s="123">
        <v>24500.99</v>
      </c>
      <c r="F44" s="123">
        <v>0</v>
      </c>
      <c r="G44" s="123">
        <v>24500.99</v>
      </c>
      <c r="H44" s="123">
        <v>0</v>
      </c>
      <c r="I44" s="123">
        <v>24500.99</v>
      </c>
      <c r="J44" s="123">
        <v>0</v>
      </c>
      <c r="K44" s="123">
        <v>24500.99</v>
      </c>
    </row>
    <row r="45" spans="1:11" x14ac:dyDescent="0.2">
      <c r="A45" s="303" t="s">
        <v>352</v>
      </c>
      <c r="B45" s="303" t="s">
        <v>351</v>
      </c>
      <c r="C45" s="304">
        <v>0</v>
      </c>
      <c r="D45" s="304">
        <v>0</v>
      </c>
      <c r="E45" s="304">
        <v>145</v>
      </c>
      <c r="F45" s="304">
        <v>0</v>
      </c>
      <c r="G45" s="304">
        <v>145</v>
      </c>
      <c r="H45" s="304">
        <v>0</v>
      </c>
      <c r="I45" s="304">
        <v>145</v>
      </c>
      <c r="J45" s="304">
        <v>0</v>
      </c>
      <c r="K45" s="304">
        <v>145</v>
      </c>
    </row>
    <row r="46" spans="1:11" x14ac:dyDescent="0.2">
      <c r="A46" s="303" t="s">
        <v>350</v>
      </c>
      <c r="B46" s="303" t="s">
        <v>349</v>
      </c>
      <c r="C46" s="304">
        <v>0</v>
      </c>
      <c r="D46" s="304">
        <v>0</v>
      </c>
      <c r="E46" s="304">
        <v>4343</v>
      </c>
      <c r="F46" s="304">
        <v>0</v>
      </c>
      <c r="G46" s="304">
        <v>4343</v>
      </c>
      <c r="H46" s="304">
        <v>0</v>
      </c>
      <c r="I46" s="304">
        <v>4343</v>
      </c>
      <c r="J46" s="304">
        <v>0</v>
      </c>
      <c r="K46" s="304">
        <v>4343</v>
      </c>
    </row>
    <row r="47" spans="1:11" x14ac:dyDescent="0.2">
      <c r="A47" s="303" t="s">
        <v>348</v>
      </c>
      <c r="B47" s="303" t="s">
        <v>347</v>
      </c>
      <c r="C47" s="304">
        <v>0</v>
      </c>
      <c r="D47" s="304">
        <v>0</v>
      </c>
      <c r="E47" s="304">
        <v>1702.86</v>
      </c>
      <c r="F47" s="304">
        <v>0</v>
      </c>
      <c r="G47" s="304">
        <v>1702.86</v>
      </c>
      <c r="H47" s="304">
        <v>0</v>
      </c>
      <c r="I47" s="304">
        <v>1702.86</v>
      </c>
      <c r="J47" s="304">
        <v>0</v>
      </c>
      <c r="K47" s="304">
        <v>1702.86</v>
      </c>
    </row>
    <row r="48" spans="1:11" x14ac:dyDescent="0.2">
      <c r="A48" s="303" t="s">
        <v>346</v>
      </c>
      <c r="B48" s="303" t="s">
        <v>345</v>
      </c>
      <c r="C48" s="304">
        <v>0</v>
      </c>
      <c r="D48" s="304">
        <v>0</v>
      </c>
      <c r="E48" s="304">
        <v>424</v>
      </c>
      <c r="F48" s="304">
        <v>0</v>
      </c>
      <c r="G48" s="304">
        <v>424</v>
      </c>
      <c r="H48" s="304">
        <v>0</v>
      </c>
      <c r="I48" s="304">
        <v>424</v>
      </c>
      <c r="J48" s="304">
        <v>0</v>
      </c>
      <c r="K48" s="304">
        <v>424</v>
      </c>
    </row>
    <row r="49" spans="1:11" x14ac:dyDescent="0.2">
      <c r="A49" s="303" t="s">
        <v>340</v>
      </c>
      <c r="B49" s="303" t="s">
        <v>339</v>
      </c>
      <c r="C49" s="304">
        <v>0</v>
      </c>
      <c r="D49" s="304">
        <v>0</v>
      </c>
      <c r="E49" s="304">
        <v>1010.52</v>
      </c>
      <c r="F49" s="304">
        <v>0</v>
      </c>
      <c r="G49" s="304">
        <v>1010.52</v>
      </c>
      <c r="H49" s="304">
        <v>0</v>
      </c>
      <c r="I49" s="304">
        <v>1010.52</v>
      </c>
      <c r="J49" s="304">
        <v>0</v>
      </c>
      <c r="K49" s="304">
        <v>1010.52</v>
      </c>
    </row>
    <row r="50" spans="1:11" x14ac:dyDescent="0.2">
      <c r="A50" s="303" t="s">
        <v>332</v>
      </c>
      <c r="B50" s="303" t="s">
        <v>817</v>
      </c>
      <c r="C50" s="304">
        <v>0</v>
      </c>
      <c r="D50" s="304">
        <v>0</v>
      </c>
      <c r="E50" s="304">
        <v>23114</v>
      </c>
      <c r="F50" s="304">
        <v>0</v>
      </c>
      <c r="G50" s="304">
        <v>23114</v>
      </c>
      <c r="H50" s="304">
        <v>0</v>
      </c>
      <c r="I50" s="304">
        <v>23114</v>
      </c>
      <c r="J50" s="304">
        <v>0</v>
      </c>
      <c r="K50" s="304">
        <v>23114</v>
      </c>
    </row>
    <row r="51" spans="1:11" x14ac:dyDescent="0.2">
      <c r="A51" s="266" t="s">
        <v>330</v>
      </c>
      <c r="B51" s="266" t="s">
        <v>329</v>
      </c>
      <c r="C51" s="267">
        <v>0</v>
      </c>
      <c r="D51" s="267">
        <v>0</v>
      </c>
      <c r="E51" s="267">
        <v>16551.240000000002</v>
      </c>
      <c r="F51" s="267">
        <v>0</v>
      </c>
      <c r="G51" s="267">
        <v>16551.240000000002</v>
      </c>
      <c r="H51" s="267">
        <v>0</v>
      </c>
      <c r="I51" s="267">
        <v>16551.240000000002</v>
      </c>
      <c r="J51" s="267">
        <v>0</v>
      </c>
      <c r="K51" s="267">
        <v>16551.240000000002</v>
      </c>
    </row>
    <row r="52" spans="1:11" x14ac:dyDescent="0.2">
      <c r="A52" s="266" t="s">
        <v>328</v>
      </c>
      <c r="B52" s="266" t="s">
        <v>327</v>
      </c>
      <c r="C52" s="267">
        <v>0</v>
      </c>
      <c r="D52" s="267">
        <v>0</v>
      </c>
      <c r="E52" s="267">
        <v>10562.89</v>
      </c>
      <c r="F52" s="267">
        <v>0</v>
      </c>
      <c r="G52" s="267">
        <v>10562.89</v>
      </c>
      <c r="H52" s="267">
        <v>0</v>
      </c>
      <c r="I52" s="267">
        <v>10562.89</v>
      </c>
      <c r="J52" s="267">
        <v>0</v>
      </c>
      <c r="K52" s="267">
        <v>10562.89</v>
      </c>
    </row>
    <row r="53" spans="1:11" x14ac:dyDescent="0.2">
      <c r="A53" s="301" t="s">
        <v>293</v>
      </c>
      <c r="B53" s="301" t="s">
        <v>292</v>
      </c>
      <c r="C53" s="302">
        <v>0</v>
      </c>
      <c r="D53" s="302">
        <v>0</v>
      </c>
      <c r="E53" s="302">
        <v>19578.900000000001</v>
      </c>
      <c r="F53" s="302">
        <v>0</v>
      </c>
      <c r="G53" s="302">
        <v>19578.900000000001</v>
      </c>
      <c r="H53" s="302">
        <v>0</v>
      </c>
      <c r="I53" s="302">
        <v>19578.900000000001</v>
      </c>
      <c r="J53" s="302">
        <v>0</v>
      </c>
      <c r="K53" s="302">
        <v>19578.900000000001</v>
      </c>
    </row>
    <row r="54" spans="1:11" x14ac:dyDescent="0.2">
      <c r="A54" s="301" t="s">
        <v>291</v>
      </c>
      <c r="B54" s="301" t="s">
        <v>290</v>
      </c>
      <c r="C54" s="302">
        <v>0</v>
      </c>
      <c r="D54" s="302">
        <v>0</v>
      </c>
      <c r="E54" s="302">
        <v>115</v>
      </c>
      <c r="F54" s="302">
        <v>0</v>
      </c>
      <c r="G54" s="302">
        <v>115</v>
      </c>
      <c r="H54" s="302">
        <v>0</v>
      </c>
      <c r="I54" s="302">
        <v>115</v>
      </c>
      <c r="J54" s="302">
        <v>0</v>
      </c>
      <c r="K54" s="302">
        <v>115</v>
      </c>
    </row>
    <row r="55" spans="1:11" x14ac:dyDescent="0.2">
      <c r="A55" s="301" t="s">
        <v>289</v>
      </c>
      <c r="B55" s="301" t="s">
        <v>818</v>
      </c>
      <c r="C55" s="302">
        <v>0</v>
      </c>
      <c r="D55" s="302">
        <v>0</v>
      </c>
      <c r="E55" s="302">
        <v>7398.6</v>
      </c>
      <c r="F55" s="302">
        <v>0</v>
      </c>
      <c r="G55" s="302">
        <v>7398.6</v>
      </c>
      <c r="H55" s="302">
        <v>0</v>
      </c>
      <c r="I55" s="302">
        <v>7398.6</v>
      </c>
      <c r="J55" s="302">
        <v>0</v>
      </c>
      <c r="K55" s="302">
        <v>7398.6</v>
      </c>
    </row>
    <row r="56" spans="1:11" x14ac:dyDescent="0.2">
      <c r="A56" s="301" t="s">
        <v>287</v>
      </c>
      <c r="B56" s="301" t="s">
        <v>286</v>
      </c>
      <c r="C56" s="302">
        <v>0</v>
      </c>
      <c r="D56" s="302">
        <v>0</v>
      </c>
      <c r="E56" s="302">
        <v>4702.2</v>
      </c>
      <c r="F56" s="302">
        <v>0</v>
      </c>
      <c r="G56" s="302">
        <v>4702.2</v>
      </c>
      <c r="H56" s="302">
        <v>0</v>
      </c>
      <c r="I56" s="302">
        <v>4702.2</v>
      </c>
      <c r="J56" s="302">
        <v>0</v>
      </c>
      <c r="K56" s="302">
        <v>4702.2</v>
      </c>
    </row>
    <row r="57" spans="1:11" x14ac:dyDescent="0.2">
      <c r="A57" s="301" t="s">
        <v>285</v>
      </c>
      <c r="B57" s="301" t="s">
        <v>284</v>
      </c>
      <c r="C57" s="302">
        <v>0</v>
      </c>
      <c r="D57" s="302">
        <v>0</v>
      </c>
      <c r="E57" s="302">
        <v>98.5</v>
      </c>
      <c r="F57" s="302">
        <v>0</v>
      </c>
      <c r="G57" s="302">
        <v>98.5</v>
      </c>
      <c r="H57" s="302">
        <v>0</v>
      </c>
      <c r="I57" s="302">
        <v>98.5</v>
      </c>
      <c r="J57" s="302">
        <v>0</v>
      </c>
      <c r="K57" s="302">
        <v>98.5</v>
      </c>
    </row>
    <row r="58" spans="1:11" x14ac:dyDescent="0.2">
      <c r="A58" s="226" t="s">
        <v>283</v>
      </c>
      <c r="B58" s="226" t="s">
        <v>282</v>
      </c>
      <c r="C58" s="227">
        <v>0</v>
      </c>
      <c r="D58" s="227">
        <v>0</v>
      </c>
      <c r="E58" s="227">
        <v>7469.37</v>
      </c>
      <c r="F58" s="227">
        <v>0</v>
      </c>
      <c r="G58" s="227">
        <v>7469.37</v>
      </c>
      <c r="H58" s="227">
        <v>0</v>
      </c>
      <c r="I58" s="227">
        <v>7469.37</v>
      </c>
      <c r="J58" s="227">
        <v>0</v>
      </c>
      <c r="K58" s="227">
        <v>7469.37</v>
      </c>
    </row>
    <row r="59" spans="1:11" x14ac:dyDescent="0.2">
      <c r="A59" s="226" t="s">
        <v>281</v>
      </c>
      <c r="B59" s="226" t="s">
        <v>280</v>
      </c>
      <c r="C59" s="227">
        <v>0</v>
      </c>
      <c r="D59" s="227">
        <v>0</v>
      </c>
      <c r="E59" s="227">
        <v>237.5</v>
      </c>
      <c r="F59" s="227">
        <v>0</v>
      </c>
      <c r="G59" s="227">
        <v>237.5</v>
      </c>
      <c r="H59" s="227">
        <v>0</v>
      </c>
      <c r="I59" s="227">
        <v>237.5</v>
      </c>
      <c r="J59" s="227">
        <v>0</v>
      </c>
      <c r="K59" s="227">
        <v>237.5</v>
      </c>
    </row>
    <row r="60" spans="1:11" x14ac:dyDescent="0.2">
      <c r="A60" s="226" t="s">
        <v>279</v>
      </c>
      <c r="B60" s="226" t="s">
        <v>278</v>
      </c>
      <c r="C60" s="227">
        <v>0</v>
      </c>
      <c r="D60" s="227">
        <v>0</v>
      </c>
      <c r="E60" s="227">
        <v>2114.25</v>
      </c>
      <c r="F60" s="227">
        <v>0</v>
      </c>
      <c r="G60" s="227">
        <v>2114.25</v>
      </c>
      <c r="H60" s="227">
        <v>0</v>
      </c>
      <c r="I60" s="227">
        <v>2114.25</v>
      </c>
      <c r="J60" s="227">
        <v>0</v>
      </c>
      <c r="K60" s="227">
        <v>2114.25</v>
      </c>
    </row>
    <row r="61" spans="1:11" x14ac:dyDescent="0.2">
      <c r="A61" s="226" t="s">
        <v>277</v>
      </c>
      <c r="B61" s="226" t="s">
        <v>276</v>
      </c>
      <c r="C61" s="227">
        <v>0</v>
      </c>
      <c r="D61" s="227">
        <v>0</v>
      </c>
      <c r="E61" s="227">
        <v>32987.5</v>
      </c>
      <c r="F61" s="227">
        <v>0</v>
      </c>
      <c r="G61" s="227">
        <v>32987.5</v>
      </c>
      <c r="H61" s="227">
        <v>0</v>
      </c>
      <c r="I61" s="227">
        <v>32987.5</v>
      </c>
      <c r="J61" s="227">
        <v>0</v>
      </c>
      <c r="K61" s="227">
        <v>32987.5</v>
      </c>
    </row>
    <row r="62" spans="1:11" x14ac:dyDescent="0.2">
      <c r="A62" s="258" t="s">
        <v>275</v>
      </c>
      <c r="B62" s="258" t="s">
        <v>274</v>
      </c>
      <c r="C62" s="259">
        <v>0</v>
      </c>
      <c r="D62" s="259">
        <v>0</v>
      </c>
      <c r="E62" s="259">
        <v>3718.75</v>
      </c>
      <c r="F62" s="259">
        <v>0</v>
      </c>
      <c r="G62" s="259">
        <v>3718.75</v>
      </c>
      <c r="H62" s="259">
        <v>0</v>
      </c>
      <c r="I62" s="259">
        <v>3718.75</v>
      </c>
      <c r="J62" s="259">
        <v>0</v>
      </c>
      <c r="K62" s="259">
        <v>3718.75</v>
      </c>
    </row>
    <row r="63" spans="1:11" x14ac:dyDescent="0.2">
      <c r="A63" s="258" t="s">
        <v>273</v>
      </c>
      <c r="B63" s="258" t="s">
        <v>272</v>
      </c>
      <c r="C63" s="259">
        <v>0</v>
      </c>
      <c r="D63" s="259">
        <v>0</v>
      </c>
      <c r="E63" s="259">
        <v>7045.5</v>
      </c>
      <c r="F63" s="259">
        <v>0</v>
      </c>
      <c r="G63" s="259">
        <v>7045.5</v>
      </c>
      <c r="H63" s="259">
        <v>0</v>
      </c>
      <c r="I63" s="259">
        <v>7045.5</v>
      </c>
      <c r="J63" s="259">
        <v>0</v>
      </c>
      <c r="K63" s="259">
        <v>7045.5</v>
      </c>
    </row>
    <row r="64" spans="1:11" x14ac:dyDescent="0.2">
      <c r="A64" s="258" t="s">
        <v>271</v>
      </c>
      <c r="B64" s="258" t="s">
        <v>270</v>
      </c>
      <c r="C64" s="259">
        <v>0</v>
      </c>
      <c r="D64" s="259">
        <v>0</v>
      </c>
      <c r="E64" s="259">
        <v>4590.4799999999996</v>
      </c>
      <c r="F64" s="259">
        <v>0</v>
      </c>
      <c r="G64" s="259">
        <v>4590.4799999999996</v>
      </c>
      <c r="H64" s="259">
        <v>0</v>
      </c>
      <c r="I64" s="259">
        <v>4590.4799999999996</v>
      </c>
      <c r="J64" s="259">
        <v>0</v>
      </c>
      <c r="K64" s="259">
        <v>4590.4799999999996</v>
      </c>
    </row>
    <row r="65" spans="1:11" x14ac:dyDescent="0.2">
      <c r="A65" s="153" t="s">
        <v>269</v>
      </c>
      <c r="B65" s="153" t="s">
        <v>819</v>
      </c>
      <c r="C65" s="154">
        <v>0</v>
      </c>
      <c r="D65" s="154">
        <v>0</v>
      </c>
      <c r="E65" s="154">
        <v>4098.9799999999996</v>
      </c>
      <c r="F65" s="154">
        <v>0</v>
      </c>
      <c r="G65" s="154">
        <v>4098.9799999999996</v>
      </c>
      <c r="H65" s="154">
        <v>0</v>
      </c>
      <c r="I65" s="154">
        <v>4098.9799999999996</v>
      </c>
      <c r="J65" s="154">
        <v>0</v>
      </c>
      <c r="K65" s="154">
        <v>4098.9799999999996</v>
      </c>
    </row>
    <row r="66" spans="1:11" x14ac:dyDescent="0.2">
      <c r="A66" s="153" t="s">
        <v>267</v>
      </c>
      <c r="B66" s="153" t="s">
        <v>266</v>
      </c>
      <c r="C66" s="154">
        <v>0</v>
      </c>
      <c r="D66" s="154">
        <v>0</v>
      </c>
      <c r="E66" s="154">
        <v>2058.39</v>
      </c>
      <c r="F66" s="154">
        <v>0</v>
      </c>
      <c r="G66" s="154">
        <v>2058.39</v>
      </c>
      <c r="H66" s="154">
        <v>0</v>
      </c>
      <c r="I66" s="154">
        <v>2058.39</v>
      </c>
      <c r="J66" s="154">
        <v>0</v>
      </c>
      <c r="K66" s="154">
        <v>2058.39</v>
      </c>
    </row>
    <row r="67" spans="1:11" x14ac:dyDescent="0.2">
      <c r="A67" s="153" t="s">
        <v>265</v>
      </c>
      <c r="B67" s="153" t="s">
        <v>264</v>
      </c>
      <c r="C67" s="154">
        <v>0</v>
      </c>
      <c r="D67" s="154">
        <v>0</v>
      </c>
      <c r="E67" s="154">
        <v>20296.27</v>
      </c>
      <c r="F67" s="154">
        <v>0</v>
      </c>
      <c r="G67" s="154">
        <v>20296.27</v>
      </c>
      <c r="H67" s="154">
        <v>0</v>
      </c>
      <c r="I67" s="154">
        <v>20296.27</v>
      </c>
      <c r="J67" s="154">
        <v>0</v>
      </c>
      <c r="K67" s="154">
        <v>20296.27</v>
      </c>
    </row>
    <row r="68" spans="1:11" x14ac:dyDescent="0.2">
      <c r="A68" s="153" t="s">
        <v>263</v>
      </c>
      <c r="B68" s="153" t="s">
        <v>262</v>
      </c>
      <c r="C68" s="154">
        <v>0</v>
      </c>
      <c r="D68" s="154">
        <v>0</v>
      </c>
      <c r="E68" s="154">
        <v>3783.5</v>
      </c>
      <c r="F68" s="154">
        <v>0</v>
      </c>
      <c r="G68" s="154">
        <v>3783.5</v>
      </c>
      <c r="H68" s="154">
        <v>0</v>
      </c>
      <c r="I68" s="154">
        <v>3783.5</v>
      </c>
      <c r="J68" s="154">
        <v>0</v>
      </c>
      <c r="K68" s="154">
        <v>3783.5</v>
      </c>
    </row>
    <row r="69" spans="1:11" x14ac:dyDescent="0.2">
      <c r="A69" s="153" t="s">
        <v>259</v>
      </c>
      <c r="B69" s="153" t="s">
        <v>258</v>
      </c>
      <c r="C69" s="154">
        <v>0</v>
      </c>
      <c r="D69" s="154">
        <v>0</v>
      </c>
      <c r="E69" s="154">
        <v>12937.5</v>
      </c>
      <c r="F69" s="154">
        <v>0</v>
      </c>
      <c r="G69" s="154">
        <v>12937.5</v>
      </c>
      <c r="H69" s="154">
        <v>0</v>
      </c>
      <c r="I69" s="154">
        <v>12937.5</v>
      </c>
      <c r="J69" s="154">
        <v>0</v>
      </c>
      <c r="K69" s="154">
        <v>12937.5</v>
      </c>
    </row>
    <row r="70" spans="1:11" x14ac:dyDescent="0.2">
      <c r="A70" s="153" t="s">
        <v>624</v>
      </c>
      <c r="B70" s="153" t="s">
        <v>623</v>
      </c>
      <c r="C70" s="154">
        <v>0</v>
      </c>
      <c r="D70" s="154">
        <v>0</v>
      </c>
      <c r="E70" s="154">
        <v>0</v>
      </c>
      <c r="F70" s="154">
        <v>0</v>
      </c>
      <c r="G70" s="154">
        <v>0</v>
      </c>
      <c r="H70" s="154">
        <v>0</v>
      </c>
      <c r="I70" s="154">
        <v>0</v>
      </c>
      <c r="J70" s="154">
        <v>0</v>
      </c>
      <c r="K70" s="154">
        <v>0</v>
      </c>
    </row>
    <row r="71" spans="1:11" x14ac:dyDescent="0.2">
      <c r="A71" s="153" t="s">
        <v>251</v>
      </c>
      <c r="B71" s="153" t="s">
        <v>820</v>
      </c>
      <c r="C71" s="154">
        <v>0</v>
      </c>
      <c r="D71" s="154">
        <v>0</v>
      </c>
      <c r="E71" s="154">
        <v>125</v>
      </c>
      <c r="F71" s="154">
        <v>0</v>
      </c>
      <c r="G71" s="154">
        <v>125</v>
      </c>
      <c r="H71" s="154">
        <v>0</v>
      </c>
      <c r="I71" s="154">
        <v>125</v>
      </c>
      <c r="J71" s="154">
        <v>0</v>
      </c>
      <c r="K71" s="154">
        <v>125</v>
      </c>
    </row>
    <row r="72" spans="1:11" x14ac:dyDescent="0.2">
      <c r="A72" s="126" t="s">
        <v>249</v>
      </c>
      <c r="B72" s="126" t="s">
        <v>248</v>
      </c>
      <c r="C72" s="123">
        <v>0</v>
      </c>
      <c r="D72" s="123">
        <v>0</v>
      </c>
      <c r="E72" s="123">
        <v>9755.25</v>
      </c>
      <c r="F72" s="123">
        <v>0</v>
      </c>
      <c r="G72" s="123">
        <v>9755.25</v>
      </c>
      <c r="H72" s="123">
        <v>0</v>
      </c>
      <c r="I72" s="123">
        <v>9755.25</v>
      </c>
      <c r="J72" s="123">
        <v>0</v>
      </c>
      <c r="K72" s="123">
        <v>9755.25</v>
      </c>
    </row>
    <row r="73" spans="1:11" x14ac:dyDescent="0.2">
      <c r="A73" s="126" t="s">
        <v>821</v>
      </c>
      <c r="B73" s="126" t="s">
        <v>822</v>
      </c>
      <c r="C73" s="123">
        <v>0</v>
      </c>
      <c r="D73" s="123">
        <v>0</v>
      </c>
      <c r="E73" s="123">
        <v>1987.47</v>
      </c>
      <c r="F73" s="123">
        <v>0</v>
      </c>
      <c r="G73" s="123">
        <v>1987.47</v>
      </c>
      <c r="H73" s="123">
        <v>0</v>
      </c>
      <c r="I73" s="123">
        <v>1987.47</v>
      </c>
      <c r="J73" s="123">
        <v>0</v>
      </c>
      <c r="K73" s="123">
        <v>1987.47</v>
      </c>
    </row>
    <row r="74" spans="1:11" x14ac:dyDescent="0.2">
      <c r="A74" s="293" t="s">
        <v>243</v>
      </c>
      <c r="B74" s="293" t="s">
        <v>823</v>
      </c>
      <c r="C74" s="294">
        <v>0</v>
      </c>
      <c r="D74" s="294">
        <v>0</v>
      </c>
      <c r="E74" s="294">
        <v>16885.3</v>
      </c>
      <c r="F74" s="294">
        <v>0</v>
      </c>
      <c r="G74" s="294">
        <v>16885.3</v>
      </c>
      <c r="H74" s="294">
        <v>0</v>
      </c>
      <c r="I74" s="294">
        <v>16885.3</v>
      </c>
      <c r="J74" s="294">
        <v>0</v>
      </c>
      <c r="K74" s="294">
        <v>16885.3</v>
      </c>
    </row>
    <row r="75" spans="1:11" x14ac:dyDescent="0.2">
      <c r="A75" s="293" t="s">
        <v>239</v>
      </c>
      <c r="B75" s="293" t="s">
        <v>864</v>
      </c>
      <c r="C75" s="294">
        <v>0</v>
      </c>
      <c r="D75" s="294">
        <v>0</v>
      </c>
      <c r="E75" s="294">
        <v>18746.52</v>
      </c>
      <c r="F75" s="294">
        <v>0</v>
      </c>
      <c r="G75" s="294">
        <v>18746.52</v>
      </c>
      <c r="H75" s="294">
        <v>0</v>
      </c>
      <c r="I75" s="294">
        <v>18746.52</v>
      </c>
      <c r="J75" s="294">
        <v>0</v>
      </c>
      <c r="K75" s="294">
        <v>18746.52</v>
      </c>
    </row>
    <row r="76" spans="1:11" x14ac:dyDescent="0.2">
      <c r="A76" s="293" t="s">
        <v>237</v>
      </c>
      <c r="B76" s="293" t="s">
        <v>236</v>
      </c>
      <c r="C76" s="294">
        <v>0</v>
      </c>
      <c r="D76" s="294">
        <v>0</v>
      </c>
      <c r="E76" s="294">
        <v>40406.06</v>
      </c>
      <c r="F76" s="294">
        <v>0</v>
      </c>
      <c r="G76" s="294">
        <v>40406.06</v>
      </c>
      <c r="H76" s="294">
        <v>0</v>
      </c>
      <c r="I76" s="294">
        <v>40406.06</v>
      </c>
      <c r="J76" s="294">
        <v>0</v>
      </c>
      <c r="K76" s="294">
        <v>40406.06</v>
      </c>
    </row>
    <row r="77" spans="1:11" x14ac:dyDescent="0.2">
      <c r="A77" s="293" t="s">
        <v>235</v>
      </c>
      <c r="B77" s="293" t="s">
        <v>234</v>
      </c>
      <c r="C77" s="294">
        <v>0</v>
      </c>
      <c r="D77" s="294">
        <v>0</v>
      </c>
      <c r="E77" s="294">
        <v>2304.37</v>
      </c>
      <c r="F77" s="294">
        <v>0</v>
      </c>
      <c r="G77" s="294">
        <v>2304.37</v>
      </c>
      <c r="H77" s="294">
        <v>0</v>
      </c>
      <c r="I77" s="294">
        <v>2304.37</v>
      </c>
      <c r="J77" s="294">
        <v>0</v>
      </c>
      <c r="K77" s="294">
        <v>2304.37</v>
      </c>
    </row>
    <row r="78" spans="1:11" x14ac:dyDescent="0.2">
      <c r="A78" s="293" t="s">
        <v>231</v>
      </c>
      <c r="B78" s="293" t="s">
        <v>230</v>
      </c>
      <c r="C78" s="294">
        <v>0</v>
      </c>
      <c r="D78" s="294">
        <v>0</v>
      </c>
      <c r="E78" s="294">
        <v>17500</v>
      </c>
      <c r="F78" s="294">
        <v>0</v>
      </c>
      <c r="G78" s="294">
        <v>17500</v>
      </c>
      <c r="H78" s="294">
        <v>0</v>
      </c>
      <c r="I78" s="294">
        <v>17500</v>
      </c>
      <c r="J78" s="294">
        <v>0</v>
      </c>
      <c r="K78" s="294">
        <v>17500</v>
      </c>
    </row>
    <row r="79" spans="1:11" x14ac:dyDescent="0.2">
      <c r="A79" s="293" t="s">
        <v>824</v>
      </c>
      <c r="B79" s="293" t="s">
        <v>825</v>
      </c>
      <c r="C79" s="294">
        <v>0</v>
      </c>
      <c r="D79" s="294">
        <v>0</v>
      </c>
      <c r="E79" s="294">
        <v>47812.5</v>
      </c>
      <c r="F79" s="294">
        <v>0</v>
      </c>
      <c r="G79" s="294">
        <v>47812.5</v>
      </c>
      <c r="H79" s="294">
        <v>0</v>
      </c>
      <c r="I79" s="294">
        <v>47812.5</v>
      </c>
      <c r="J79" s="294">
        <v>0</v>
      </c>
      <c r="K79" s="294">
        <v>47812.5</v>
      </c>
    </row>
    <row r="80" spans="1:11" x14ac:dyDescent="0.2">
      <c r="A80" s="175" t="s">
        <v>223</v>
      </c>
      <c r="B80" s="175" t="s">
        <v>222</v>
      </c>
      <c r="C80" s="176">
        <v>0</v>
      </c>
      <c r="D80" s="176">
        <v>0</v>
      </c>
      <c r="E80" s="176">
        <v>73465.87</v>
      </c>
      <c r="F80" s="176">
        <v>0</v>
      </c>
      <c r="G80" s="176">
        <v>73465.87</v>
      </c>
      <c r="H80" s="176">
        <v>0</v>
      </c>
      <c r="I80" s="176">
        <v>73465.87</v>
      </c>
      <c r="J80" s="176">
        <v>0</v>
      </c>
      <c r="K80" s="176">
        <v>73465.87</v>
      </c>
    </row>
    <row r="81" spans="1:11" x14ac:dyDescent="0.2">
      <c r="A81" s="175" t="s">
        <v>221</v>
      </c>
      <c r="B81" s="175" t="s">
        <v>220</v>
      </c>
      <c r="C81" s="176">
        <v>0</v>
      </c>
      <c r="D81" s="176">
        <v>0</v>
      </c>
      <c r="E81" s="176">
        <v>38864.370000000003</v>
      </c>
      <c r="F81" s="176">
        <v>0</v>
      </c>
      <c r="G81" s="176">
        <v>38864.370000000003</v>
      </c>
      <c r="H81" s="176">
        <v>0</v>
      </c>
      <c r="I81" s="176">
        <v>38864.370000000003</v>
      </c>
      <c r="J81" s="176">
        <v>0</v>
      </c>
      <c r="K81" s="176">
        <v>38864.370000000003</v>
      </c>
    </row>
    <row r="82" spans="1:11" x14ac:dyDescent="0.2">
      <c r="A82" s="126" t="s">
        <v>219</v>
      </c>
      <c r="B82" s="126" t="s">
        <v>218</v>
      </c>
      <c r="C82" s="123">
        <v>0</v>
      </c>
      <c r="D82" s="123">
        <v>0</v>
      </c>
      <c r="E82" s="123">
        <v>712.5</v>
      </c>
      <c r="F82" s="123">
        <v>0</v>
      </c>
      <c r="G82" s="123">
        <v>712.5</v>
      </c>
      <c r="H82" s="123">
        <v>0</v>
      </c>
      <c r="I82" s="123">
        <v>712.5</v>
      </c>
      <c r="J82" s="123">
        <v>0</v>
      </c>
      <c r="K82" s="123">
        <v>712.5</v>
      </c>
    </row>
    <row r="83" spans="1:11" x14ac:dyDescent="0.2">
      <c r="A83" s="260" t="s">
        <v>215</v>
      </c>
      <c r="B83" s="260" t="s">
        <v>214</v>
      </c>
      <c r="C83" s="261">
        <v>0</v>
      </c>
      <c r="D83" s="261">
        <v>0</v>
      </c>
      <c r="E83" s="261">
        <v>901.53</v>
      </c>
      <c r="F83" s="261">
        <v>0</v>
      </c>
      <c r="G83" s="261">
        <v>901.53</v>
      </c>
      <c r="H83" s="261">
        <v>0</v>
      </c>
      <c r="I83" s="261">
        <v>901.53</v>
      </c>
      <c r="J83" s="261">
        <v>0</v>
      </c>
      <c r="K83" s="261">
        <v>901.53</v>
      </c>
    </row>
    <row r="84" spans="1:11" x14ac:dyDescent="0.2">
      <c r="A84" s="260" t="s">
        <v>211</v>
      </c>
      <c r="B84" s="260" t="s">
        <v>210</v>
      </c>
      <c r="C84" s="261">
        <v>0</v>
      </c>
      <c r="D84" s="261">
        <v>0</v>
      </c>
      <c r="E84" s="261">
        <v>374.32</v>
      </c>
      <c r="F84" s="261">
        <v>0</v>
      </c>
      <c r="G84" s="261">
        <v>374.32</v>
      </c>
      <c r="H84" s="261">
        <v>0</v>
      </c>
      <c r="I84" s="261">
        <v>374.32</v>
      </c>
      <c r="J84" s="261">
        <v>0</v>
      </c>
      <c r="K84" s="261">
        <v>374.32</v>
      </c>
    </row>
    <row r="85" spans="1:11" x14ac:dyDescent="0.2">
      <c r="A85" s="260" t="s">
        <v>209</v>
      </c>
      <c r="B85" s="260" t="s">
        <v>208</v>
      </c>
      <c r="C85" s="261">
        <v>0</v>
      </c>
      <c r="D85" s="261">
        <v>0</v>
      </c>
      <c r="E85" s="261">
        <v>1200</v>
      </c>
      <c r="F85" s="261">
        <v>0</v>
      </c>
      <c r="G85" s="261">
        <v>1200</v>
      </c>
      <c r="H85" s="261">
        <v>0</v>
      </c>
      <c r="I85" s="261">
        <v>1200</v>
      </c>
      <c r="J85" s="261">
        <v>0</v>
      </c>
      <c r="K85" s="261">
        <v>1200</v>
      </c>
    </row>
    <row r="86" spans="1:11" x14ac:dyDescent="0.2">
      <c r="A86" s="260" t="s">
        <v>207</v>
      </c>
      <c r="B86" s="260" t="s">
        <v>206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</row>
    <row r="87" spans="1:11" x14ac:dyDescent="0.2">
      <c r="A87" s="260" t="s">
        <v>205</v>
      </c>
      <c r="B87" s="260" t="s">
        <v>204</v>
      </c>
      <c r="C87" s="261">
        <v>0</v>
      </c>
      <c r="D87" s="261">
        <v>0</v>
      </c>
      <c r="E87" s="261">
        <v>49678.13</v>
      </c>
      <c r="F87" s="261">
        <v>0</v>
      </c>
      <c r="G87" s="261">
        <v>49678.13</v>
      </c>
      <c r="H87" s="261">
        <v>0</v>
      </c>
      <c r="I87" s="261">
        <v>49678.13</v>
      </c>
      <c r="J87" s="261">
        <v>0</v>
      </c>
      <c r="K87" s="261">
        <v>49678.13</v>
      </c>
    </row>
    <row r="88" spans="1:11" x14ac:dyDescent="0.2">
      <c r="A88" s="260" t="s">
        <v>199</v>
      </c>
      <c r="B88" s="260" t="s">
        <v>198</v>
      </c>
      <c r="C88" s="261">
        <v>0</v>
      </c>
      <c r="D88" s="261">
        <v>0</v>
      </c>
      <c r="E88" s="261">
        <v>1831.26</v>
      </c>
      <c r="F88" s="261">
        <v>0</v>
      </c>
      <c r="G88" s="261">
        <v>1831.26</v>
      </c>
      <c r="H88" s="261">
        <v>0</v>
      </c>
      <c r="I88" s="261">
        <v>1831.26</v>
      </c>
      <c r="J88" s="261">
        <v>0</v>
      </c>
      <c r="K88" s="261">
        <v>1831.26</v>
      </c>
    </row>
    <row r="89" spans="1:11" x14ac:dyDescent="0.2">
      <c r="A89" s="260" t="s">
        <v>197</v>
      </c>
      <c r="B89" s="260" t="s">
        <v>56</v>
      </c>
      <c r="C89" s="261">
        <v>0</v>
      </c>
      <c r="D89" s="261">
        <v>0</v>
      </c>
      <c r="E89" s="261">
        <v>713.03</v>
      </c>
      <c r="F89" s="261">
        <v>0</v>
      </c>
      <c r="G89" s="261">
        <v>713.03</v>
      </c>
      <c r="H89" s="261">
        <v>0</v>
      </c>
      <c r="I89" s="261">
        <v>713.03</v>
      </c>
      <c r="J89" s="261">
        <v>0</v>
      </c>
      <c r="K89" s="261">
        <v>713.03</v>
      </c>
    </row>
    <row r="90" spans="1:11" x14ac:dyDescent="0.2">
      <c r="A90" s="111" t="s">
        <v>181</v>
      </c>
      <c r="B90" s="111" t="s">
        <v>180</v>
      </c>
      <c r="C90" s="112">
        <v>0</v>
      </c>
      <c r="D90" s="112">
        <v>0</v>
      </c>
      <c r="E90" s="112">
        <v>1517.49</v>
      </c>
      <c r="F90" s="112">
        <v>0</v>
      </c>
      <c r="G90" s="112">
        <v>1517.49</v>
      </c>
      <c r="H90" s="112">
        <v>0</v>
      </c>
      <c r="I90" s="112">
        <v>1517.49</v>
      </c>
      <c r="J90" s="112">
        <v>0</v>
      </c>
      <c r="K90" s="112">
        <v>1517.49</v>
      </c>
    </row>
    <row r="91" spans="1:11" x14ac:dyDescent="0.2">
      <c r="A91" s="175" t="s">
        <v>326</v>
      </c>
      <c r="B91" s="175" t="s">
        <v>325</v>
      </c>
      <c r="C91" s="176">
        <v>0</v>
      </c>
      <c r="D91" s="176">
        <v>0</v>
      </c>
      <c r="E91" s="176">
        <v>12176.14</v>
      </c>
      <c r="F91" s="176">
        <v>0</v>
      </c>
      <c r="G91" s="176">
        <v>12176.14</v>
      </c>
      <c r="H91" s="176">
        <v>0</v>
      </c>
      <c r="I91" s="176">
        <v>12176.14</v>
      </c>
      <c r="J91" s="176">
        <v>0</v>
      </c>
      <c r="K91" s="176">
        <v>12176.14</v>
      </c>
    </row>
    <row r="92" spans="1:11" x14ac:dyDescent="0.2">
      <c r="A92" s="175" t="s">
        <v>324</v>
      </c>
      <c r="B92" s="175" t="s">
        <v>323</v>
      </c>
      <c r="C92" s="176">
        <v>0</v>
      </c>
      <c r="D92" s="176">
        <v>0</v>
      </c>
      <c r="E92" s="176">
        <v>6116.78</v>
      </c>
      <c r="F92" s="176">
        <v>0</v>
      </c>
      <c r="G92" s="176">
        <v>6116.78</v>
      </c>
      <c r="H92" s="176">
        <v>0</v>
      </c>
      <c r="I92" s="176">
        <v>6116.78</v>
      </c>
      <c r="J92" s="176">
        <v>0</v>
      </c>
      <c r="K92" s="176">
        <v>6116.78</v>
      </c>
    </row>
    <row r="93" spans="1:11" x14ac:dyDescent="0.2">
      <c r="A93" s="175" t="s">
        <v>316</v>
      </c>
      <c r="B93" s="175" t="s">
        <v>826</v>
      </c>
      <c r="C93" s="176">
        <v>0</v>
      </c>
      <c r="D93" s="176">
        <v>0</v>
      </c>
      <c r="E93" s="176">
        <v>15260.59</v>
      </c>
      <c r="F93" s="176">
        <v>0</v>
      </c>
      <c r="G93" s="176">
        <v>15260.59</v>
      </c>
      <c r="H93" s="176">
        <v>0</v>
      </c>
      <c r="I93" s="176">
        <v>15260.59</v>
      </c>
      <c r="J93" s="176">
        <v>0</v>
      </c>
      <c r="K93" s="176">
        <v>15260.59</v>
      </c>
    </row>
    <row r="94" spans="1:11" x14ac:dyDescent="0.2">
      <c r="A94" s="234" t="s">
        <v>309</v>
      </c>
      <c r="B94" s="234" t="s">
        <v>827</v>
      </c>
      <c r="C94" s="235">
        <v>0</v>
      </c>
      <c r="D94" s="235">
        <v>0</v>
      </c>
      <c r="E94" s="235">
        <v>11979.89</v>
      </c>
      <c r="F94" s="235">
        <v>0</v>
      </c>
      <c r="G94" s="235">
        <v>11979.89</v>
      </c>
      <c r="H94" s="235">
        <v>0</v>
      </c>
      <c r="I94" s="235">
        <v>11979.89</v>
      </c>
      <c r="J94" s="235">
        <v>0</v>
      </c>
      <c r="K94" s="235">
        <v>11979.89</v>
      </c>
    </row>
    <row r="95" spans="1:11" x14ac:dyDescent="0.2">
      <c r="A95" s="234" t="s">
        <v>307</v>
      </c>
      <c r="B95" s="234" t="s">
        <v>306</v>
      </c>
      <c r="C95" s="235">
        <v>0</v>
      </c>
      <c r="D95" s="235">
        <v>0</v>
      </c>
      <c r="E95" s="235">
        <v>37.479999999999997</v>
      </c>
      <c r="F95" s="235">
        <v>0</v>
      </c>
      <c r="G95" s="235">
        <v>37.479999999999997</v>
      </c>
      <c r="H95" s="235">
        <v>0</v>
      </c>
      <c r="I95" s="235">
        <v>37.479999999999997</v>
      </c>
      <c r="J95" s="235">
        <v>0</v>
      </c>
      <c r="K95" s="235">
        <v>37.479999999999997</v>
      </c>
    </row>
    <row r="96" spans="1:11" x14ac:dyDescent="0.2">
      <c r="A96" s="234" t="s">
        <v>303</v>
      </c>
      <c r="B96" s="234" t="s">
        <v>302</v>
      </c>
      <c r="C96" s="235">
        <v>0</v>
      </c>
      <c r="D96" s="235">
        <v>0</v>
      </c>
      <c r="E96" s="235">
        <v>9481.91</v>
      </c>
      <c r="F96" s="235">
        <v>0</v>
      </c>
      <c r="G96" s="235">
        <v>9481.91</v>
      </c>
      <c r="H96" s="235">
        <v>0</v>
      </c>
      <c r="I96" s="235">
        <v>9481.91</v>
      </c>
      <c r="J96" s="235">
        <v>0</v>
      </c>
      <c r="K96" s="235">
        <v>9481.91</v>
      </c>
    </row>
    <row r="97" spans="1:11" x14ac:dyDescent="0.2">
      <c r="A97" s="234" t="s">
        <v>299</v>
      </c>
      <c r="B97" s="234" t="s">
        <v>298</v>
      </c>
      <c r="C97" s="235">
        <v>0</v>
      </c>
      <c r="D97" s="235">
        <v>0</v>
      </c>
      <c r="E97" s="235">
        <v>10685.62</v>
      </c>
      <c r="F97" s="235">
        <v>0</v>
      </c>
      <c r="G97" s="235">
        <v>10685.62</v>
      </c>
      <c r="H97" s="235">
        <v>0</v>
      </c>
      <c r="I97" s="235">
        <v>10685.62</v>
      </c>
      <c r="J97" s="235">
        <v>0</v>
      </c>
      <c r="K97" s="235">
        <v>10685.62</v>
      </c>
    </row>
    <row r="98" spans="1:11" x14ac:dyDescent="0.2">
      <c r="A98" s="236" t="s">
        <v>297</v>
      </c>
      <c r="B98" s="236" t="s">
        <v>296</v>
      </c>
      <c r="C98" s="237">
        <v>0</v>
      </c>
      <c r="D98" s="237">
        <v>0</v>
      </c>
      <c r="E98" s="237">
        <v>2556.12</v>
      </c>
      <c r="F98" s="237">
        <v>0</v>
      </c>
      <c r="G98" s="237">
        <v>2556.12</v>
      </c>
      <c r="H98" s="237">
        <v>0</v>
      </c>
      <c r="I98" s="237">
        <v>2556.12</v>
      </c>
      <c r="J98" s="237">
        <v>0</v>
      </c>
      <c r="K98" s="237">
        <v>2556.12</v>
      </c>
    </row>
    <row r="99" spans="1:11" x14ac:dyDescent="0.2">
      <c r="A99" s="192" t="s">
        <v>192</v>
      </c>
      <c r="B99" s="192" t="s">
        <v>191</v>
      </c>
      <c r="C99" s="193">
        <v>0</v>
      </c>
      <c r="D99" s="193">
        <v>0</v>
      </c>
      <c r="E99" s="193">
        <v>4544.08</v>
      </c>
      <c r="F99" s="193">
        <v>0</v>
      </c>
      <c r="G99" s="193">
        <v>4544.08</v>
      </c>
      <c r="H99" s="193">
        <v>0</v>
      </c>
      <c r="I99" s="193">
        <v>4544.08</v>
      </c>
      <c r="J99" s="193">
        <v>0</v>
      </c>
      <c r="K99" s="193">
        <v>4544.08</v>
      </c>
    </row>
    <row r="100" spans="1:11" x14ac:dyDescent="0.2">
      <c r="A100" s="188" t="s">
        <v>190</v>
      </c>
      <c r="B100" s="188" t="s">
        <v>189</v>
      </c>
      <c r="C100" s="189">
        <v>0</v>
      </c>
      <c r="D100" s="189">
        <v>0</v>
      </c>
      <c r="E100" s="189">
        <v>1238.5</v>
      </c>
      <c r="F100" s="189">
        <v>0</v>
      </c>
      <c r="G100" s="189">
        <v>1238.5</v>
      </c>
      <c r="H100" s="189">
        <v>0</v>
      </c>
      <c r="I100" s="189">
        <v>1238.5</v>
      </c>
      <c r="J100" s="189">
        <v>0</v>
      </c>
      <c r="K100" s="189">
        <v>1238.5</v>
      </c>
    </row>
    <row r="101" spans="1:11" x14ac:dyDescent="0.2">
      <c r="A101" s="188" t="s">
        <v>188</v>
      </c>
      <c r="B101" s="188" t="s">
        <v>187</v>
      </c>
      <c r="C101" s="189">
        <v>0</v>
      </c>
      <c r="D101" s="189">
        <v>0</v>
      </c>
      <c r="E101" s="189">
        <v>14003.46</v>
      </c>
      <c r="F101" s="189">
        <v>0</v>
      </c>
      <c r="G101" s="189">
        <v>14003.46</v>
      </c>
      <c r="H101" s="189">
        <v>0</v>
      </c>
      <c r="I101" s="189">
        <v>14003.46</v>
      </c>
      <c r="J101" s="189">
        <v>0</v>
      </c>
      <c r="K101" s="189">
        <v>14003.46</v>
      </c>
    </row>
    <row r="102" spans="1:11" x14ac:dyDescent="0.2">
      <c r="A102" s="128" t="s">
        <v>186</v>
      </c>
      <c r="B102" s="128" t="s">
        <v>86</v>
      </c>
      <c r="C102" s="129">
        <v>0</v>
      </c>
      <c r="D102" s="129">
        <v>0</v>
      </c>
      <c r="E102" s="129">
        <v>175739.32</v>
      </c>
      <c r="F102" s="129">
        <v>0</v>
      </c>
      <c r="G102" s="129">
        <v>175739.32</v>
      </c>
      <c r="H102" s="129">
        <v>0</v>
      </c>
      <c r="I102" s="129">
        <v>175739.32</v>
      </c>
      <c r="J102" s="129">
        <v>0</v>
      </c>
      <c r="K102" s="129">
        <v>175739.32</v>
      </c>
    </row>
    <row r="103" spans="1:11" x14ac:dyDescent="0.2">
      <c r="A103" s="186" t="s">
        <v>185</v>
      </c>
      <c r="B103" s="186" t="s">
        <v>143</v>
      </c>
      <c r="C103" s="187">
        <v>0</v>
      </c>
      <c r="D103" s="187">
        <v>0</v>
      </c>
      <c r="E103" s="187">
        <v>200</v>
      </c>
      <c r="F103" s="187">
        <v>0</v>
      </c>
      <c r="G103" s="187">
        <v>200</v>
      </c>
      <c r="H103" s="187">
        <v>0</v>
      </c>
      <c r="I103" s="187">
        <v>200</v>
      </c>
      <c r="J103" s="187">
        <v>0</v>
      </c>
      <c r="K103" s="187">
        <v>200</v>
      </c>
    </row>
    <row r="104" spans="1:11" x14ac:dyDescent="0.2">
      <c r="A104" s="186" t="s">
        <v>184</v>
      </c>
      <c r="B104" s="186" t="s">
        <v>828</v>
      </c>
      <c r="C104" s="187">
        <v>0</v>
      </c>
      <c r="D104" s="187">
        <v>0</v>
      </c>
      <c r="E104" s="187">
        <v>70</v>
      </c>
      <c r="F104" s="187">
        <v>0</v>
      </c>
      <c r="G104" s="187">
        <v>70</v>
      </c>
      <c r="H104" s="187">
        <v>0</v>
      </c>
      <c r="I104" s="187">
        <v>70</v>
      </c>
      <c r="J104" s="187">
        <v>0</v>
      </c>
      <c r="K104" s="187">
        <v>70</v>
      </c>
    </row>
    <row r="105" spans="1:11" x14ac:dyDescent="0.2">
      <c r="A105" s="305" t="s">
        <v>177</v>
      </c>
      <c r="B105" s="305" t="s">
        <v>176</v>
      </c>
      <c r="C105" s="306">
        <v>0</v>
      </c>
      <c r="D105" s="306">
        <v>0</v>
      </c>
      <c r="E105" s="306">
        <v>1341.85</v>
      </c>
      <c r="F105" s="306">
        <v>0</v>
      </c>
      <c r="G105" s="306">
        <v>1341.85</v>
      </c>
      <c r="H105" s="306">
        <v>0</v>
      </c>
      <c r="I105" s="306">
        <v>1341.85</v>
      </c>
      <c r="J105" s="306">
        <v>0</v>
      </c>
      <c r="K105" s="306">
        <v>1341.85</v>
      </c>
    </row>
    <row r="106" spans="1:11" x14ac:dyDescent="0.2">
      <c r="A106" s="305" t="s">
        <v>175</v>
      </c>
      <c r="B106" s="305" t="s">
        <v>174</v>
      </c>
      <c r="C106" s="306">
        <v>0</v>
      </c>
      <c r="D106" s="306">
        <v>0</v>
      </c>
      <c r="E106" s="306">
        <v>5647.98</v>
      </c>
      <c r="F106" s="306">
        <v>0</v>
      </c>
      <c r="G106" s="306">
        <v>5647.98</v>
      </c>
      <c r="H106" s="306">
        <v>0</v>
      </c>
      <c r="I106" s="306">
        <v>5647.98</v>
      </c>
      <c r="J106" s="306">
        <v>0</v>
      </c>
      <c r="K106" s="306">
        <v>5647.98</v>
      </c>
    </row>
    <row r="107" spans="1:11" x14ac:dyDescent="0.2">
      <c r="A107" s="305" t="s">
        <v>173</v>
      </c>
      <c r="B107" s="305" t="s">
        <v>172</v>
      </c>
      <c r="C107" s="306">
        <v>0</v>
      </c>
      <c r="D107" s="306">
        <v>0</v>
      </c>
      <c r="E107" s="306">
        <v>745.62</v>
      </c>
      <c r="F107" s="306">
        <v>0</v>
      </c>
      <c r="G107" s="306">
        <v>745.62</v>
      </c>
      <c r="H107" s="306">
        <v>0</v>
      </c>
      <c r="I107" s="306">
        <v>745.62</v>
      </c>
      <c r="J107" s="306">
        <v>0</v>
      </c>
      <c r="K107" s="306">
        <v>745.62</v>
      </c>
    </row>
    <row r="108" spans="1:11" x14ac:dyDescent="0.2">
      <c r="A108" s="305" t="s">
        <v>169</v>
      </c>
      <c r="B108" s="305" t="s">
        <v>168</v>
      </c>
      <c r="C108" s="306">
        <v>0</v>
      </c>
      <c r="D108" s="306">
        <v>0</v>
      </c>
      <c r="E108" s="306">
        <v>313.74</v>
      </c>
      <c r="F108" s="306">
        <v>0</v>
      </c>
      <c r="G108" s="306">
        <v>313.74</v>
      </c>
      <c r="H108" s="306">
        <v>0</v>
      </c>
      <c r="I108" s="306">
        <v>313.74</v>
      </c>
      <c r="J108" s="306">
        <v>0</v>
      </c>
      <c r="K108" s="306">
        <v>313.74</v>
      </c>
    </row>
    <row r="109" spans="1:11" x14ac:dyDescent="0.2">
      <c r="A109" s="153" t="s">
        <v>165</v>
      </c>
      <c r="B109" s="153" t="s">
        <v>164</v>
      </c>
      <c r="C109" s="154">
        <v>0</v>
      </c>
      <c r="D109" s="154">
        <v>0</v>
      </c>
      <c r="E109" s="154">
        <v>1902.53</v>
      </c>
      <c r="F109" s="154">
        <v>0</v>
      </c>
      <c r="G109" s="154">
        <v>1902.53</v>
      </c>
      <c r="H109" s="154">
        <v>0</v>
      </c>
      <c r="I109" s="154">
        <v>1902.53</v>
      </c>
      <c r="J109" s="154">
        <v>0</v>
      </c>
      <c r="K109" s="154">
        <v>1902.53</v>
      </c>
    </row>
    <row r="110" spans="1:11" x14ac:dyDescent="0.2">
      <c r="A110" s="224" t="s">
        <v>163</v>
      </c>
      <c r="B110" s="224" t="s">
        <v>162</v>
      </c>
      <c r="C110" s="225">
        <v>0</v>
      </c>
      <c r="D110" s="225">
        <v>0</v>
      </c>
      <c r="E110" s="225">
        <v>11.25</v>
      </c>
      <c r="F110" s="225">
        <v>0</v>
      </c>
      <c r="G110" s="225">
        <v>11.25</v>
      </c>
      <c r="H110" s="225">
        <v>0</v>
      </c>
      <c r="I110" s="225">
        <v>11.25</v>
      </c>
      <c r="J110" s="225">
        <v>0</v>
      </c>
      <c r="K110" s="225">
        <v>11.25</v>
      </c>
    </row>
    <row r="111" spans="1:11" x14ac:dyDescent="0.2">
      <c r="A111" s="244" t="s">
        <v>1193</v>
      </c>
      <c r="B111" s="244" t="s">
        <v>1194</v>
      </c>
      <c r="C111" s="245">
        <v>0</v>
      </c>
      <c r="D111" s="245">
        <v>0</v>
      </c>
      <c r="E111" s="245">
        <v>40</v>
      </c>
      <c r="F111" s="245">
        <v>0</v>
      </c>
      <c r="G111" s="245">
        <v>40</v>
      </c>
      <c r="H111" s="245">
        <v>0</v>
      </c>
      <c r="I111" s="245">
        <v>40</v>
      </c>
      <c r="J111" s="245">
        <v>0</v>
      </c>
      <c r="K111" s="245">
        <v>40</v>
      </c>
    </row>
    <row r="112" spans="1:11" x14ac:dyDescent="0.2">
      <c r="A112" s="244" t="s">
        <v>148</v>
      </c>
      <c r="B112" s="244" t="s">
        <v>147</v>
      </c>
      <c r="C112" s="245">
        <v>0</v>
      </c>
      <c r="D112" s="245">
        <v>0</v>
      </c>
      <c r="E112" s="245">
        <v>1375.95</v>
      </c>
      <c r="F112" s="245">
        <v>0</v>
      </c>
      <c r="G112" s="245">
        <v>1375.95</v>
      </c>
      <c r="H112" s="245">
        <v>0</v>
      </c>
      <c r="I112" s="245">
        <v>1375.95</v>
      </c>
      <c r="J112" s="245">
        <v>0</v>
      </c>
      <c r="K112" s="245">
        <v>1375.95</v>
      </c>
    </row>
    <row r="113" spans="1:11" x14ac:dyDescent="0.2">
      <c r="A113" s="244" t="s">
        <v>144</v>
      </c>
      <c r="B113" s="244" t="s">
        <v>143</v>
      </c>
      <c r="C113" s="245">
        <v>0</v>
      </c>
      <c r="D113" s="245">
        <v>0</v>
      </c>
      <c r="E113" s="245">
        <v>22.5</v>
      </c>
      <c r="F113" s="245">
        <v>0</v>
      </c>
      <c r="G113" s="245">
        <v>22.5</v>
      </c>
      <c r="H113" s="245">
        <v>0</v>
      </c>
      <c r="I113" s="245">
        <v>22.5</v>
      </c>
      <c r="J113" s="245">
        <v>0</v>
      </c>
      <c r="K113" s="245">
        <v>22.5</v>
      </c>
    </row>
    <row r="114" spans="1:11" x14ac:dyDescent="0.2">
      <c r="A114" s="244" t="s">
        <v>142</v>
      </c>
      <c r="B114" s="244" t="s">
        <v>1174</v>
      </c>
      <c r="C114" s="245">
        <v>0</v>
      </c>
      <c r="D114" s="245">
        <v>0</v>
      </c>
      <c r="E114" s="245">
        <v>1810830.87</v>
      </c>
      <c r="F114" s="245">
        <v>0</v>
      </c>
      <c r="G114" s="245">
        <v>1810830.87</v>
      </c>
      <c r="H114" s="245">
        <v>0</v>
      </c>
      <c r="I114" s="245">
        <v>1810830.87</v>
      </c>
      <c r="J114" s="245">
        <v>0</v>
      </c>
      <c r="K114" s="245">
        <v>1810830.87</v>
      </c>
    </row>
    <row r="115" spans="1:11" x14ac:dyDescent="0.2">
      <c r="A115" s="244" t="s">
        <v>456</v>
      </c>
      <c r="B115" s="244" t="s">
        <v>455</v>
      </c>
      <c r="C115" s="245">
        <v>0</v>
      </c>
      <c r="D115" s="245">
        <v>0</v>
      </c>
      <c r="E115" s="245">
        <v>0</v>
      </c>
      <c r="F115" s="245">
        <v>0</v>
      </c>
      <c r="G115" s="245">
        <v>0</v>
      </c>
      <c r="H115" s="245">
        <v>0</v>
      </c>
      <c r="I115" s="245">
        <v>0</v>
      </c>
      <c r="J115" s="245">
        <v>0</v>
      </c>
      <c r="K115" s="245">
        <v>0</v>
      </c>
    </row>
    <row r="116" spans="1:11" x14ac:dyDescent="0.2">
      <c r="A116" s="244" t="s">
        <v>136</v>
      </c>
      <c r="B116" s="244" t="s">
        <v>830</v>
      </c>
      <c r="C116" s="245">
        <v>0</v>
      </c>
      <c r="D116" s="245">
        <v>0</v>
      </c>
      <c r="E116" s="245">
        <v>70373.22</v>
      </c>
      <c r="F116" s="245">
        <v>0</v>
      </c>
      <c r="G116" s="245">
        <v>70373.22</v>
      </c>
      <c r="H116" s="245">
        <v>0</v>
      </c>
      <c r="I116" s="245">
        <v>70373.22</v>
      </c>
      <c r="J116" s="245">
        <v>0</v>
      </c>
      <c r="K116" s="245">
        <v>70373.22</v>
      </c>
    </row>
    <row r="117" spans="1:11" x14ac:dyDescent="0.2">
      <c r="A117" s="244" t="s">
        <v>831</v>
      </c>
      <c r="B117" s="244" t="s">
        <v>832</v>
      </c>
      <c r="C117" s="245">
        <v>0</v>
      </c>
      <c r="D117" s="245">
        <v>0</v>
      </c>
      <c r="E117" s="245">
        <v>12633.66</v>
      </c>
      <c r="F117" s="245">
        <v>0</v>
      </c>
      <c r="G117" s="245">
        <v>12633.66</v>
      </c>
      <c r="H117" s="245">
        <v>0</v>
      </c>
      <c r="I117" s="245">
        <v>12633.66</v>
      </c>
      <c r="J117" s="245">
        <v>0</v>
      </c>
      <c r="K117" s="245">
        <v>12633.66</v>
      </c>
    </row>
    <row r="118" spans="1:11" ht="14.25" x14ac:dyDescent="0.2">
      <c r="A118" s="561" t="s">
        <v>833</v>
      </c>
      <c r="B118" s="561"/>
      <c r="C118" s="113">
        <v>0</v>
      </c>
      <c r="D118" s="113">
        <v>0</v>
      </c>
      <c r="E118" s="113">
        <v>4518124.5199999996</v>
      </c>
      <c r="F118" s="113">
        <v>0</v>
      </c>
      <c r="G118" s="113">
        <v>4518124.5199999996</v>
      </c>
      <c r="H118" s="113">
        <v>0</v>
      </c>
      <c r="I118" s="113">
        <v>4518124.5199999996</v>
      </c>
      <c r="J118" s="113">
        <v>0</v>
      </c>
      <c r="K118" s="113">
        <v>4518124.5199999996</v>
      </c>
    </row>
    <row r="119" spans="1:11" x14ac:dyDescent="0.2">
      <c r="A119" s="557"/>
      <c r="B119" s="557"/>
      <c r="C119" s="557"/>
      <c r="D119" s="557"/>
      <c r="E119" s="557"/>
      <c r="F119" s="557"/>
      <c r="G119" s="557"/>
      <c r="H119" s="557"/>
      <c r="I119" s="557"/>
      <c r="J119" s="557"/>
      <c r="K119" s="557"/>
    </row>
    <row r="120" spans="1:11" x14ac:dyDescent="0.2">
      <c r="A120" s="559" t="s">
        <v>771</v>
      </c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</row>
  </sheetData>
  <sheetProtection selectLockedCells="1" selectUnlockedCells="1"/>
  <mergeCells count="22">
    <mergeCell ref="A118:B118"/>
    <mergeCell ref="A119:K119"/>
    <mergeCell ref="A120:K120"/>
    <mergeCell ref="A25:B25"/>
    <mergeCell ref="A26:K26"/>
    <mergeCell ref="A27:K27"/>
    <mergeCell ref="C28:D28"/>
    <mergeCell ref="E28:F28"/>
    <mergeCell ref="G28:H28"/>
    <mergeCell ref="I28:J28"/>
    <mergeCell ref="C7:K7"/>
    <mergeCell ref="A8:K8"/>
    <mergeCell ref="C9:D9"/>
    <mergeCell ref="E9:F9"/>
    <mergeCell ref="G9:H9"/>
    <mergeCell ref="I9:J9"/>
    <mergeCell ref="C6:K6"/>
    <mergeCell ref="A1:K1"/>
    <mergeCell ref="C2:K2"/>
    <mergeCell ref="C3:K3"/>
    <mergeCell ref="C4:K4"/>
    <mergeCell ref="C5:K5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30.09.2019  -   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zoomScaleNormal="100" workbookViewId="0">
      <selection activeCell="A246" sqref="A246:K252"/>
    </sheetView>
  </sheetViews>
  <sheetFormatPr defaultColWidth="11.5703125" defaultRowHeight="12.75" x14ac:dyDescent="0.2"/>
  <cols>
    <col min="1" max="1" width="13.5703125" style="106" bestFit="1" customWidth="1"/>
    <col min="2" max="2" width="53.28515625" style="106" bestFit="1" customWidth="1"/>
    <col min="3" max="5" width="13.28515625" style="106" bestFit="1" customWidth="1"/>
    <col min="6" max="7" width="14.28515625" style="106" bestFit="1" customWidth="1"/>
    <col min="8" max="9" width="13.28515625" style="106" bestFit="1" customWidth="1"/>
    <col min="10" max="10" width="13.85546875" style="106" bestFit="1" customWidth="1"/>
    <col min="11" max="11" width="13.7109375" style="106" bestFit="1" customWidth="1"/>
    <col min="12" max="256" width="11.5703125" style="106"/>
    <col min="257" max="257" width="13.5703125" style="106" bestFit="1" customWidth="1"/>
    <col min="258" max="258" width="53.28515625" style="106" bestFit="1" customWidth="1"/>
    <col min="259" max="261" width="13.28515625" style="106" bestFit="1" customWidth="1"/>
    <col min="262" max="263" width="14.28515625" style="106" bestFit="1" customWidth="1"/>
    <col min="264" max="265" width="13.28515625" style="106" bestFit="1" customWidth="1"/>
    <col min="266" max="266" width="13.85546875" style="106" bestFit="1" customWidth="1"/>
    <col min="267" max="267" width="12.28515625" style="106" bestFit="1" customWidth="1"/>
    <col min="268" max="512" width="11.5703125" style="106"/>
    <col min="513" max="513" width="13.5703125" style="106" bestFit="1" customWidth="1"/>
    <col min="514" max="514" width="53.28515625" style="106" bestFit="1" customWidth="1"/>
    <col min="515" max="517" width="13.28515625" style="106" bestFit="1" customWidth="1"/>
    <col min="518" max="519" width="14.28515625" style="106" bestFit="1" customWidth="1"/>
    <col min="520" max="521" width="13.28515625" style="106" bestFit="1" customWidth="1"/>
    <col min="522" max="522" width="13.85546875" style="106" bestFit="1" customWidth="1"/>
    <col min="523" max="523" width="12.28515625" style="106" bestFit="1" customWidth="1"/>
    <col min="524" max="768" width="11.5703125" style="106"/>
    <col min="769" max="769" width="13.5703125" style="106" bestFit="1" customWidth="1"/>
    <col min="770" max="770" width="53.28515625" style="106" bestFit="1" customWidth="1"/>
    <col min="771" max="773" width="13.28515625" style="106" bestFit="1" customWidth="1"/>
    <col min="774" max="775" width="14.28515625" style="106" bestFit="1" customWidth="1"/>
    <col min="776" max="777" width="13.28515625" style="106" bestFit="1" customWidth="1"/>
    <col min="778" max="778" width="13.85546875" style="106" bestFit="1" customWidth="1"/>
    <col min="779" max="779" width="12.28515625" style="106" bestFit="1" customWidth="1"/>
    <col min="780" max="1024" width="11.5703125" style="106"/>
    <col min="1025" max="1025" width="13.5703125" style="106" bestFit="1" customWidth="1"/>
    <col min="1026" max="1026" width="53.28515625" style="106" bestFit="1" customWidth="1"/>
    <col min="1027" max="1029" width="13.28515625" style="106" bestFit="1" customWidth="1"/>
    <col min="1030" max="1031" width="14.28515625" style="106" bestFit="1" customWidth="1"/>
    <col min="1032" max="1033" width="13.28515625" style="106" bestFit="1" customWidth="1"/>
    <col min="1034" max="1034" width="13.85546875" style="106" bestFit="1" customWidth="1"/>
    <col min="1035" max="1035" width="12.28515625" style="106" bestFit="1" customWidth="1"/>
    <col min="1036" max="1280" width="11.5703125" style="106"/>
    <col min="1281" max="1281" width="13.5703125" style="106" bestFit="1" customWidth="1"/>
    <col min="1282" max="1282" width="53.28515625" style="106" bestFit="1" customWidth="1"/>
    <col min="1283" max="1285" width="13.28515625" style="106" bestFit="1" customWidth="1"/>
    <col min="1286" max="1287" width="14.28515625" style="106" bestFit="1" customWidth="1"/>
    <col min="1288" max="1289" width="13.28515625" style="106" bestFit="1" customWidth="1"/>
    <col min="1290" max="1290" width="13.85546875" style="106" bestFit="1" customWidth="1"/>
    <col min="1291" max="1291" width="12.28515625" style="106" bestFit="1" customWidth="1"/>
    <col min="1292" max="1536" width="11.5703125" style="106"/>
    <col min="1537" max="1537" width="13.5703125" style="106" bestFit="1" customWidth="1"/>
    <col min="1538" max="1538" width="53.28515625" style="106" bestFit="1" customWidth="1"/>
    <col min="1539" max="1541" width="13.28515625" style="106" bestFit="1" customWidth="1"/>
    <col min="1542" max="1543" width="14.28515625" style="106" bestFit="1" customWidth="1"/>
    <col min="1544" max="1545" width="13.28515625" style="106" bestFit="1" customWidth="1"/>
    <col min="1546" max="1546" width="13.85546875" style="106" bestFit="1" customWidth="1"/>
    <col min="1547" max="1547" width="12.28515625" style="106" bestFit="1" customWidth="1"/>
    <col min="1548" max="1792" width="11.5703125" style="106"/>
    <col min="1793" max="1793" width="13.5703125" style="106" bestFit="1" customWidth="1"/>
    <col min="1794" max="1794" width="53.28515625" style="106" bestFit="1" customWidth="1"/>
    <col min="1795" max="1797" width="13.28515625" style="106" bestFit="1" customWidth="1"/>
    <col min="1798" max="1799" width="14.28515625" style="106" bestFit="1" customWidth="1"/>
    <col min="1800" max="1801" width="13.28515625" style="106" bestFit="1" customWidth="1"/>
    <col min="1802" max="1802" width="13.85546875" style="106" bestFit="1" customWidth="1"/>
    <col min="1803" max="1803" width="12.28515625" style="106" bestFit="1" customWidth="1"/>
    <col min="1804" max="2048" width="11.5703125" style="106"/>
    <col min="2049" max="2049" width="13.5703125" style="106" bestFit="1" customWidth="1"/>
    <col min="2050" max="2050" width="53.28515625" style="106" bestFit="1" customWidth="1"/>
    <col min="2051" max="2053" width="13.28515625" style="106" bestFit="1" customWidth="1"/>
    <col min="2054" max="2055" width="14.28515625" style="106" bestFit="1" customWidth="1"/>
    <col min="2056" max="2057" width="13.28515625" style="106" bestFit="1" customWidth="1"/>
    <col min="2058" max="2058" width="13.85546875" style="106" bestFit="1" customWidth="1"/>
    <col min="2059" max="2059" width="12.28515625" style="106" bestFit="1" customWidth="1"/>
    <col min="2060" max="2304" width="11.5703125" style="106"/>
    <col min="2305" max="2305" width="13.5703125" style="106" bestFit="1" customWidth="1"/>
    <col min="2306" max="2306" width="53.28515625" style="106" bestFit="1" customWidth="1"/>
    <col min="2307" max="2309" width="13.28515625" style="106" bestFit="1" customWidth="1"/>
    <col min="2310" max="2311" width="14.28515625" style="106" bestFit="1" customWidth="1"/>
    <col min="2312" max="2313" width="13.28515625" style="106" bestFit="1" customWidth="1"/>
    <col min="2314" max="2314" width="13.85546875" style="106" bestFit="1" customWidth="1"/>
    <col min="2315" max="2315" width="12.28515625" style="106" bestFit="1" customWidth="1"/>
    <col min="2316" max="2560" width="11.5703125" style="106"/>
    <col min="2561" max="2561" width="13.5703125" style="106" bestFit="1" customWidth="1"/>
    <col min="2562" max="2562" width="53.28515625" style="106" bestFit="1" customWidth="1"/>
    <col min="2563" max="2565" width="13.28515625" style="106" bestFit="1" customWidth="1"/>
    <col min="2566" max="2567" width="14.28515625" style="106" bestFit="1" customWidth="1"/>
    <col min="2568" max="2569" width="13.28515625" style="106" bestFit="1" customWidth="1"/>
    <col min="2570" max="2570" width="13.85546875" style="106" bestFit="1" customWidth="1"/>
    <col min="2571" max="2571" width="12.28515625" style="106" bestFit="1" customWidth="1"/>
    <col min="2572" max="2816" width="11.5703125" style="106"/>
    <col min="2817" max="2817" width="13.5703125" style="106" bestFit="1" customWidth="1"/>
    <col min="2818" max="2818" width="53.28515625" style="106" bestFit="1" customWidth="1"/>
    <col min="2819" max="2821" width="13.28515625" style="106" bestFit="1" customWidth="1"/>
    <col min="2822" max="2823" width="14.28515625" style="106" bestFit="1" customWidth="1"/>
    <col min="2824" max="2825" width="13.28515625" style="106" bestFit="1" customWidth="1"/>
    <col min="2826" max="2826" width="13.85546875" style="106" bestFit="1" customWidth="1"/>
    <col min="2827" max="2827" width="12.28515625" style="106" bestFit="1" customWidth="1"/>
    <col min="2828" max="3072" width="11.5703125" style="106"/>
    <col min="3073" max="3073" width="13.5703125" style="106" bestFit="1" customWidth="1"/>
    <col min="3074" max="3074" width="53.28515625" style="106" bestFit="1" customWidth="1"/>
    <col min="3075" max="3077" width="13.28515625" style="106" bestFit="1" customWidth="1"/>
    <col min="3078" max="3079" width="14.28515625" style="106" bestFit="1" customWidth="1"/>
    <col min="3080" max="3081" width="13.28515625" style="106" bestFit="1" customWidth="1"/>
    <col min="3082" max="3082" width="13.85546875" style="106" bestFit="1" customWidth="1"/>
    <col min="3083" max="3083" width="12.28515625" style="106" bestFit="1" customWidth="1"/>
    <col min="3084" max="3328" width="11.5703125" style="106"/>
    <col min="3329" max="3329" width="13.5703125" style="106" bestFit="1" customWidth="1"/>
    <col min="3330" max="3330" width="53.28515625" style="106" bestFit="1" customWidth="1"/>
    <col min="3331" max="3333" width="13.28515625" style="106" bestFit="1" customWidth="1"/>
    <col min="3334" max="3335" width="14.28515625" style="106" bestFit="1" customWidth="1"/>
    <col min="3336" max="3337" width="13.28515625" style="106" bestFit="1" customWidth="1"/>
    <col min="3338" max="3338" width="13.85546875" style="106" bestFit="1" customWidth="1"/>
    <col min="3339" max="3339" width="12.28515625" style="106" bestFit="1" customWidth="1"/>
    <col min="3340" max="3584" width="11.5703125" style="106"/>
    <col min="3585" max="3585" width="13.5703125" style="106" bestFit="1" customWidth="1"/>
    <col min="3586" max="3586" width="53.28515625" style="106" bestFit="1" customWidth="1"/>
    <col min="3587" max="3589" width="13.28515625" style="106" bestFit="1" customWidth="1"/>
    <col min="3590" max="3591" width="14.28515625" style="106" bestFit="1" customWidth="1"/>
    <col min="3592" max="3593" width="13.28515625" style="106" bestFit="1" customWidth="1"/>
    <col min="3594" max="3594" width="13.85546875" style="106" bestFit="1" customWidth="1"/>
    <col min="3595" max="3595" width="12.28515625" style="106" bestFit="1" customWidth="1"/>
    <col min="3596" max="3840" width="11.5703125" style="106"/>
    <col min="3841" max="3841" width="13.5703125" style="106" bestFit="1" customWidth="1"/>
    <col min="3842" max="3842" width="53.28515625" style="106" bestFit="1" customWidth="1"/>
    <col min="3843" max="3845" width="13.28515625" style="106" bestFit="1" customWidth="1"/>
    <col min="3846" max="3847" width="14.28515625" style="106" bestFit="1" customWidth="1"/>
    <col min="3848" max="3849" width="13.28515625" style="106" bestFit="1" customWidth="1"/>
    <col min="3850" max="3850" width="13.85546875" style="106" bestFit="1" customWidth="1"/>
    <col min="3851" max="3851" width="12.28515625" style="106" bestFit="1" customWidth="1"/>
    <col min="3852" max="4096" width="11.5703125" style="106"/>
    <col min="4097" max="4097" width="13.5703125" style="106" bestFit="1" customWidth="1"/>
    <col min="4098" max="4098" width="53.28515625" style="106" bestFit="1" customWidth="1"/>
    <col min="4099" max="4101" width="13.28515625" style="106" bestFit="1" customWidth="1"/>
    <col min="4102" max="4103" width="14.28515625" style="106" bestFit="1" customWidth="1"/>
    <col min="4104" max="4105" width="13.28515625" style="106" bestFit="1" customWidth="1"/>
    <col min="4106" max="4106" width="13.85546875" style="106" bestFit="1" customWidth="1"/>
    <col min="4107" max="4107" width="12.28515625" style="106" bestFit="1" customWidth="1"/>
    <col min="4108" max="4352" width="11.5703125" style="106"/>
    <col min="4353" max="4353" width="13.5703125" style="106" bestFit="1" customWidth="1"/>
    <col min="4354" max="4354" width="53.28515625" style="106" bestFit="1" customWidth="1"/>
    <col min="4355" max="4357" width="13.28515625" style="106" bestFit="1" customWidth="1"/>
    <col min="4358" max="4359" width="14.28515625" style="106" bestFit="1" customWidth="1"/>
    <col min="4360" max="4361" width="13.28515625" style="106" bestFit="1" customWidth="1"/>
    <col min="4362" max="4362" width="13.85546875" style="106" bestFit="1" customWidth="1"/>
    <col min="4363" max="4363" width="12.28515625" style="106" bestFit="1" customWidth="1"/>
    <col min="4364" max="4608" width="11.5703125" style="106"/>
    <col min="4609" max="4609" width="13.5703125" style="106" bestFit="1" customWidth="1"/>
    <col min="4610" max="4610" width="53.28515625" style="106" bestFit="1" customWidth="1"/>
    <col min="4611" max="4613" width="13.28515625" style="106" bestFit="1" customWidth="1"/>
    <col min="4614" max="4615" width="14.28515625" style="106" bestFit="1" customWidth="1"/>
    <col min="4616" max="4617" width="13.28515625" style="106" bestFit="1" customWidth="1"/>
    <col min="4618" max="4618" width="13.85546875" style="106" bestFit="1" customWidth="1"/>
    <col min="4619" max="4619" width="12.28515625" style="106" bestFit="1" customWidth="1"/>
    <col min="4620" max="4864" width="11.5703125" style="106"/>
    <col min="4865" max="4865" width="13.5703125" style="106" bestFit="1" customWidth="1"/>
    <col min="4866" max="4866" width="53.28515625" style="106" bestFit="1" customWidth="1"/>
    <col min="4867" max="4869" width="13.28515625" style="106" bestFit="1" customWidth="1"/>
    <col min="4870" max="4871" width="14.28515625" style="106" bestFit="1" customWidth="1"/>
    <col min="4872" max="4873" width="13.28515625" style="106" bestFit="1" customWidth="1"/>
    <col min="4874" max="4874" width="13.85546875" style="106" bestFit="1" customWidth="1"/>
    <col min="4875" max="4875" width="12.28515625" style="106" bestFit="1" customWidth="1"/>
    <col min="4876" max="5120" width="11.5703125" style="106"/>
    <col min="5121" max="5121" width="13.5703125" style="106" bestFit="1" customWidth="1"/>
    <col min="5122" max="5122" width="53.28515625" style="106" bestFit="1" customWidth="1"/>
    <col min="5123" max="5125" width="13.28515625" style="106" bestFit="1" customWidth="1"/>
    <col min="5126" max="5127" width="14.28515625" style="106" bestFit="1" customWidth="1"/>
    <col min="5128" max="5129" width="13.28515625" style="106" bestFit="1" customWidth="1"/>
    <col min="5130" max="5130" width="13.85546875" style="106" bestFit="1" customWidth="1"/>
    <col min="5131" max="5131" width="12.28515625" style="106" bestFit="1" customWidth="1"/>
    <col min="5132" max="5376" width="11.5703125" style="106"/>
    <col min="5377" max="5377" width="13.5703125" style="106" bestFit="1" customWidth="1"/>
    <col min="5378" max="5378" width="53.28515625" style="106" bestFit="1" customWidth="1"/>
    <col min="5379" max="5381" width="13.28515625" style="106" bestFit="1" customWidth="1"/>
    <col min="5382" max="5383" width="14.28515625" style="106" bestFit="1" customWidth="1"/>
    <col min="5384" max="5385" width="13.28515625" style="106" bestFit="1" customWidth="1"/>
    <col min="5386" max="5386" width="13.85546875" style="106" bestFit="1" customWidth="1"/>
    <col min="5387" max="5387" width="12.28515625" style="106" bestFit="1" customWidth="1"/>
    <col min="5388" max="5632" width="11.5703125" style="106"/>
    <col min="5633" max="5633" width="13.5703125" style="106" bestFit="1" customWidth="1"/>
    <col min="5634" max="5634" width="53.28515625" style="106" bestFit="1" customWidth="1"/>
    <col min="5635" max="5637" width="13.28515625" style="106" bestFit="1" customWidth="1"/>
    <col min="5638" max="5639" width="14.28515625" style="106" bestFit="1" customWidth="1"/>
    <col min="5640" max="5641" width="13.28515625" style="106" bestFit="1" customWidth="1"/>
    <col min="5642" max="5642" width="13.85546875" style="106" bestFit="1" customWidth="1"/>
    <col min="5643" max="5643" width="12.28515625" style="106" bestFit="1" customWidth="1"/>
    <col min="5644" max="5888" width="11.5703125" style="106"/>
    <col min="5889" max="5889" width="13.5703125" style="106" bestFit="1" customWidth="1"/>
    <col min="5890" max="5890" width="53.28515625" style="106" bestFit="1" customWidth="1"/>
    <col min="5891" max="5893" width="13.28515625" style="106" bestFit="1" customWidth="1"/>
    <col min="5894" max="5895" width="14.28515625" style="106" bestFit="1" customWidth="1"/>
    <col min="5896" max="5897" width="13.28515625" style="106" bestFit="1" customWidth="1"/>
    <col min="5898" max="5898" width="13.85546875" style="106" bestFit="1" customWidth="1"/>
    <col min="5899" max="5899" width="12.28515625" style="106" bestFit="1" customWidth="1"/>
    <col min="5900" max="6144" width="11.5703125" style="106"/>
    <col min="6145" max="6145" width="13.5703125" style="106" bestFit="1" customWidth="1"/>
    <col min="6146" max="6146" width="53.28515625" style="106" bestFit="1" customWidth="1"/>
    <col min="6147" max="6149" width="13.28515625" style="106" bestFit="1" customWidth="1"/>
    <col min="6150" max="6151" width="14.28515625" style="106" bestFit="1" customWidth="1"/>
    <col min="6152" max="6153" width="13.28515625" style="106" bestFit="1" customWidth="1"/>
    <col min="6154" max="6154" width="13.85546875" style="106" bestFit="1" customWidth="1"/>
    <col min="6155" max="6155" width="12.28515625" style="106" bestFit="1" customWidth="1"/>
    <col min="6156" max="6400" width="11.5703125" style="106"/>
    <col min="6401" max="6401" width="13.5703125" style="106" bestFit="1" customWidth="1"/>
    <col min="6402" max="6402" width="53.28515625" style="106" bestFit="1" customWidth="1"/>
    <col min="6403" max="6405" width="13.28515625" style="106" bestFit="1" customWidth="1"/>
    <col min="6406" max="6407" width="14.28515625" style="106" bestFit="1" customWidth="1"/>
    <col min="6408" max="6409" width="13.28515625" style="106" bestFit="1" customWidth="1"/>
    <col min="6410" max="6410" width="13.85546875" style="106" bestFit="1" customWidth="1"/>
    <col min="6411" max="6411" width="12.28515625" style="106" bestFit="1" customWidth="1"/>
    <col min="6412" max="6656" width="11.5703125" style="106"/>
    <col min="6657" max="6657" width="13.5703125" style="106" bestFit="1" customWidth="1"/>
    <col min="6658" max="6658" width="53.28515625" style="106" bestFit="1" customWidth="1"/>
    <col min="6659" max="6661" width="13.28515625" style="106" bestFit="1" customWidth="1"/>
    <col min="6662" max="6663" width="14.28515625" style="106" bestFit="1" customWidth="1"/>
    <col min="6664" max="6665" width="13.28515625" style="106" bestFit="1" customWidth="1"/>
    <col min="6666" max="6666" width="13.85546875" style="106" bestFit="1" customWidth="1"/>
    <col min="6667" max="6667" width="12.28515625" style="106" bestFit="1" customWidth="1"/>
    <col min="6668" max="6912" width="11.5703125" style="106"/>
    <col min="6913" max="6913" width="13.5703125" style="106" bestFit="1" customWidth="1"/>
    <col min="6914" max="6914" width="53.28515625" style="106" bestFit="1" customWidth="1"/>
    <col min="6915" max="6917" width="13.28515625" style="106" bestFit="1" customWidth="1"/>
    <col min="6918" max="6919" width="14.28515625" style="106" bestFit="1" customWidth="1"/>
    <col min="6920" max="6921" width="13.28515625" style="106" bestFit="1" customWidth="1"/>
    <col min="6922" max="6922" width="13.85546875" style="106" bestFit="1" customWidth="1"/>
    <col min="6923" max="6923" width="12.28515625" style="106" bestFit="1" customWidth="1"/>
    <col min="6924" max="7168" width="11.5703125" style="106"/>
    <col min="7169" max="7169" width="13.5703125" style="106" bestFit="1" customWidth="1"/>
    <col min="7170" max="7170" width="53.28515625" style="106" bestFit="1" customWidth="1"/>
    <col min="7171" max="7173" width="13.28515625" style="106" bestFit="1" customWidth="1"/>
    <col min="7174" max="7175" width="14.28515625" style="106" bestFit="1" customWidth="1"/>
    <col min="7176" max="7177" width="13.28515625" style="106" bestFit="1" customWidth="1"/>
    <col min="7178" max="7178" width="13.85546875" style="106" bestFit="1" customWidth="1"/>
    <col min="7179" max="7179" width="12.28515625" style="106" bestFit="1" customWidth="1"/>
    <col min="7180" max="7424" width="11.5703125" style="106"/>
    <col min="7425" max="7425" width="13.5703125" style="106" bestFit="1" customWidth="1"/>
    <col min="7426" max="7426" width="53.28515625" style="106" bestFit="1" customWidth="1"/>
    <col min="7427" max="7429" width="13.28515625" style="106" bestFit="1" customWidth="1"/>
    <col min="7430" max="7431" width="14.28515625" style="106" bestFit="1" customWidth="1"/>
    <col min="7432" max="7433" width="13.28515625" style="106" bestFit="1" customWidth="1"/>
    <col min="7434" max="7434" width="13.85546875" style="106" bestFit="1" customWidth="1"/>
    <col min="7435" max="7435" width="12.28515625" style="106" bestFit="1" customWidth="1"/>
    <col min="7436" max="7680" width="11.5703125" style="106"/>
    <col min="7681" max="7681" width="13.5703125" style="106" bestFit="1" customWidth="1"/>
    <col min="7682" max="7682" width="53.28515625" style="106" bestFit="1" customWidth="1"/>
    <col min="7683" max="7685" width="13.28515625" style="106" bestFit="1" customWidth="1"/>
    <col min="7686" max="7687" width="14.28515625" style="106" bestFit="1" customWidth="1"/>
    <col min="7688" max="7689" width="13.28515625" style="106" bestFit="1" customWidth="1"/>
    <col min="7690" max="7690" width="13.85546875" style="106" bestFit="1" customWidth="1"/>
    <col min="7691" max="7691" width="12.28515625" style="106" bestFit="1" customWidth="1"/>
    <col min="7692" max="7936" width="11.5703125" style="106"/>
    <col min="7937" max="7937" width="13.5703125" style="106" bestFit="1" customWidth="1"/>
    <col min="7938" max="7938" width="53.28515625" style="106" bestFit="1" customWidth="1"/>
    <col min="7939" max="7941" width="13.28515625" style="106" bestFit="1" customWidth="1"/>
    <col min="7942" max="7943" width="14.28515625" style="106" bestFit="1" customWidth="1"/>
    <col min="7944" max="7945" width="13.28515625" style="106" bestFit="1" customWidth="1"/>
    <col min="7946" max="7946" width="13.85546875" style="106" bestFit="1" customWidth="1"/>
    <col min="7947" max="7947" width="12.28515625" style="106" bestFit="1" customWidth="1"/>
    <col min="7948" max="8192" width="11.5703125" style="106"/>
    <col min="8193" max="8193" width="13.5703125" style="106" bestFit="1" customWidth="1"/>
    <col min="8194" max="8194" width="53.28515625" style="106" bestFit="1" customWidth="1"/>
    <col min="8195" max="8197" width="13.28515625" style="106" bestFit="1" customWidth="1"/>
    <col min="8198" max="8199" width="14.28515625" style="106" bestFit="1" customWidth="1"/>
    <col min="8200" max="8201" width="13.28515625" style="106" bestFit="1" customWidth="1"/>
    <col min="8202" max="8202" width="13.85546875" style="106" bestFit="1" customWidth="1"/>
    <col min="8203" max="8203" width="12.28515625" style="106" bestFit="1" customWidth="1"/>
    <col min="8204" max="8448" width="11.5703125" style="106"/>
    <col min="8449" max="8449" width="13.5703125" style="106" bestFit="1" customWidth="1"/>
    <col min="8450" max="8450" width="53.28515625" style="106" bestFit="1" customWidth="1"/>
    <col min="8451" max="8453" width="13.28515625" style="106" bestFit="1" customWidth="1"/>
    <col min="8454" max="8455" width="14.28515625" style="106" bestFit="1" customWidth="1"/>
    <col min="8456" max="8457" width="13.28515625" style="106" bestFit="1" customWidth="1"/>
    <col min="8458" max="8458" width="13.85546875" style="106" bestFit="1" customWidth="1"/>
    <col min="8459" max="8459" width="12.28515625" style="106" bestFit="1" customWidth="1"/>
    <col min="8460" max="8704" width="11.5703125" style="106"/>
    <col min="8705" max="8705" width="13.5703125" style="106" bestFit="1" customWidth="1"/>
    <col min="8706" max="8706" width="53.28515625" style="106" bestFit="1" customWidth="1"/>
    <col min="8707" max="8709" width="13.28515625" style="106" bestFit="1" customWidth="1"/>
    <col min="8710" max="8711" width="14.28515625" style="106" bestFit="1" customWidth="1"/>
    <col min="8712" max="8713" width="13.28515625" style="106" bestFit="1" customWidth="1"/>
    <col min="8714" max="8714" width="13.85546875" style="106" bestFit="1" customWidth="1"/>
    <col min="8715" max="8715" width="12.28515625" style="106" bestFit="1" customWidth="1"/>
    <col min="8716" max="8960" width="11.5703125" style="106"/>
    <col min="8961" max="8961" width="13.5703125" style="106" bestFit="1" customWidth="1"/>
    <col min="8962" max="8962" width="53.28515625" style="106" bestFit="1" customWidth="1"/>
    <col min="8963" max="8965" width="13.28515625" style="106" bestFit="1" customWidth="1"/>
    <col min="8966" max="8967" width="14.28515625" style="106" bestFit="1" customWidth="1"/>
    <col min="8968" max="8969" width="13.28515625" style="106" bestFit="1" customWidth="1"/>
    <col min="8970" max="8970" width="13.85546875" style="106" bestFit="1" customWidth="1"/>
    <col min="8971" max="8971" width="12.28515625" style="106" bestFit="1" customWidth="1"/>
    <col min="8972" max="9216" width="11.5703125" style="106"/>
    <col min="9217" max="9217" width="13.5703125" style="106" bestFit="1" customWidth="1"/>
    <col min="9218" max="9218" width="53.28515625" style="106" bestFit="1" customWidth="1"/>
    <col min="9219" max="9221" width="13.28515625" style="106" bestFit="1" customWidth="1"/>
    <col min="9222" max="9223" width="14.28515625" style="106" bestFit="1" customWidth="1"/>
    <col min="9224" max="9225" width="13.28515625" style="106" bestFit="1" customWidth="1"/>
    <col min="9226" max="9226" width="13.85546875" style="106" bestFit="1" customWidth="1"/>
    <col min="9227" max="9227" width="12.28515625" style="106" bestFit="1" customWidth="1"/>
    <col min="9228" max="9472" width="11.5703125" style="106"/>
    <col min="9473" max="9473" width="13.5703125" style="106" bestFit="1" customWidth="1"/>
    <col min="9474" max="9474" width="53.28515625" style="106" bestFit="1" customWidth="1"/>
    <col min="9475" max="9477" width="13.28515625" style="106" bestFit="1" customWidth="1"/>
    <col min="9478" max="9479" width="14.28515625" style="106" bestFit="1" customWidth="1"/>
    <col min="9480" max="9481" width="13.28515625" style="106" bestFit="1" customWidth="1"/>
    <col min="9482" max="9482" width="13.85546875" style="106" bestFit="1" customWidth="1"/>
    <col min="9483" max="9483" width="12.28515625" style="106" bestFit="1" customWidth="1"/>
    <col min="9484" max="9728" width="11.5703125" style="106"/>
    <col min="9729" max="9729" width="13.5703125" style="106" bestFit="1" customWidth="1"/>
    <col min="9730" max="9730" width="53.28515625" style="106" bestFit="1" customWidth="1"/>
    <col min="9731" max="9733" width="13.28515625" style="106" bestFit="1" customWidth="1"/>
    <col min="9734" max="9735" width="14.28515625" style="106" bestFit="1" customWidth="1"/>
    <col min="9736" max="9737" width="13.28515625" style="106" bestFit="1" customWidth="1"/>
    <col min="9738" max="9738" width="13.85546875" style="106" bestFit="1" customWidth="1"/>
    <col min="9739" max="9739" width="12.28515625" style="106" bestFit="1" customWidth="1"/>
    <col min="9740" max="9984" width="11.5703125" style="106"/>
    <col min="9985" max="9985" width="13.5703125" style="106" bestFit="1" customWidth="1"/>
    <col min="9986" max="9986" width="53.28515625" style="106" bestFit="1" customWidth="1"/>
    <col min="9987" max="9989" width="13.28515625" style="106" bestFit="1" customWidth="1"/>
    <col min="9990" max="9991" width="14.28515625" style="106" bestFit="1" customWidth="1"/>
    <col min="9992" max="9993" width="13.28515625" style="106" bestFit="1" customWidth="1"/>
    <col min="9994" max="9994" width="13.85546875" style="106" bestFit="1" customWidth="1"/>
    <col min="9995" max="9995" width="12.28515625" style="106" bestFit="1" customWidth="1"/>
    <col min="9996" max="10240" width="11.5703125" style="106"/>
    <col min="10241" max="10241" width="13.5703125" style="106" bestFit="1" customWidth="1"/>
    <col min="10242" max="10242" width="53.28515625" style="106" bestFit="1" customWidth="1"/>
    <col min="10243" max="10245" width="13.28515625" style="106" bestFit="1" customWidth="1"/>
    <col min="10246" max="10247" width="14.28515625" style="106" bestFit="1" customWidth="1"/>
    <col min="10248" max="10249" width="13.28515625" style="106" bestFit="1" customWidth="1"/>
    <col min="10250" max="10250" width="13.85546875" style="106" bestFit="1" customWidth="1"/>
    <col min="10251" max="10251" width="12.28515625" style="106" bestFit="1" customWidth="1"/>
    <col min="10252" max="10496" width="11.5703125" style="106"/>
    <col min="10497" max="10497" width="13.5703125" style="106" bestFit="1" customWidth="1"/>
    <col min="10498" max="10498" width="53.28515625" style="106" bestFit="1" customWidth="1"/>
    <col min="10499" max="10501" width="13.28515625" style="106" bestFit="1" customWidth="1"/>
    <col min="10502" max="10503" width="14.28515625" style="106" bestFit="1" customWidth="1"/>
    <col min="10504" max="10505" width="13.28515625" style="106" bestFit="1" customWidth="1"/>
    <col min="10506" max="10506" width="13.85546875" style="106" bestFit="1" customWidth="1"/>
    <col min="10507" max="10507" width="12.28515625" style="106" bestFit="1" customWidth="1"/>
    <col min="10508" max="10752" width="11.5703125" style="106"/>
    <col min="10753" max="10753" width="13.5703125" style="106" bestFit="1" customWidth="1"/>
    <col min="10754" max="10754" width="53.28515625" style="106" bestFit="1" customWidth="1"/>
    <col min="10755" max="10757" width="13.28515625" style="106" bestFit="1" customWidth="1"/>
    <col min="10758" max="10759" width="14.28515625" style="106" bestFit="1" customWidth="1"/>
    <col min="10760" max="10761" width="13.28515625" style="106" bestFit="1" customWidth="1"/>
    <col min="10762" max="10762" width="13.85546875" style="106" bestFit="1" customWidth="1"/>
    <col min="10763" max="10763" width="12.28515625" style="106" bestFit="1" customWidth="1"/>
    <col min="10764" max="11008" width="11.5703125" style="106"/>
    <col min="11009" max="11009" width="13.5703125" style="106" bestFit="1" customWidth="1"/>
    <col min="11010" max="11010" width="53.28515625" style="106" bestFit="1" customWidth="1"/>
    <col min="11011" max="11013" width="13.28515625" style="106" bestFit="1" customWidth="1"/>
    <col min="11014" max="11015" width="14.28515625" style="106" bestFit="1" customWidth="1"/>
    <col min="11016" max="11017" width="13.28515625" style="106" bestFit="1" customWidth="1"/>
    <col min="11018" max="11018" width="13.85546875" style="106" bestFit="1" customWidth="1"/>
    <col min="11019" max="11019" width="12.28515625" style="106" bestFit="1" customWidth="1"/>
    <col min="11020" max="11264" width="11.5703125" style="106"/>
    <col min="11265" max="11265" width="13.5703125" style="106" bestFit="1" customWidth="1"/>
    <col min="11266" max="11266" width="53.28515625" style="106" bestFit="1" customWidth="1"/>
    <col min="11267" max="11269" width="13.28515625" style="106" bestFit="1" customWidth="1"/>
    <col min="11270" max="11271" width="14.28515625" style="106" bestFit="1" customWidth="1"/>
    <col min="11272" max="11273" width="13.28515625" style="106" bestFit="1" customWidth="1"/>
    <col min="11274" max="11274" width="13.85546875" style="106" bestFit="1" customWidth="1"/>
    <col min="11275" max="11275" width="12.28515625" style="106" bestFit="1" customWidth="1"/>
    <col min="11276" max="11520" width="11.5703125" style="106"/>
    <col min="11521" max="11521" width="13.5703125" style="106" bestFit="1" customWidth="1"/>
    <col min="11522" max="11522" width="53.28515625" style="106" bestFit="1" customWidth="1"/>
    <col min="11523" max="11525" width="13.28515625" style="106" bestFit="1" customWidth="1"/>
    <col min="11526" max="11527" width="14.28515625" style="106" bestFit="1" customWidth="1"/>
    <col min="11528" max="11529" width="13.28515625" style="106" bestFit="1" customWidth="1"/>
    <col min="11530" max="11530" width="13.85546875" style="106" bestFit="1" customWidth="1"/>
    <col min="11531" max="11531" width="12.28515625" style="106" bestFit="1" customWidth="1"/>
    <col min="11532" max="11776" width="11.5703125" style="106"/>
    <col min="11777" max="11777" width="13.5703125" style="106" bestFit="1" customWidth="1"/>
    <col min="11778" max="11778" width="53.28515625" style="106" bestFit="1" customWidth="1"/>
    <col min="11779" max="11781" width="13.28515625" style="106" bestFit="1" customWidth="1"/>
    <col min="11782" max="11783" width="14.28515625" style="106" bestFit="1" customWidth="1"/>
    <col min="11784" max="11785" width="13.28515625" style="106" bestFit="1" customWidth="1"/>
    <col min="11786" max="11786" width="13.85546875" style="106" bestFit="1" customWidth="1"/>
    <col min="11787" max="11787" width="12.28515625" style="106" bestFit="1" customWidth="1"/>
    <col min="11788" max="12032" width="11.5703125" style="106"/>
    <col min="12033" max="12033" width="13.5703125" style="106" bestFit="1" customWidth="1"/>
    <col min="12034" max="12034" width="53.28515625" style="106" bestFit="1" customWidth="1"/>
    <col min="12035" max="12037" width="13.28515625" style="106" bestFit="1" customWidth="1"/>
    <col min="12038" max="12039" width="14.28515625" style="106" bestFit="1" customWidth="1"/>
    <col min="12040" max="12041" width="13.28515625" style="106" bestFit="1" customWidth="1"/>
    <col min="12042" max="12042" width="13.85546875" style="106" bestFit="1" customWidth="1"/>
    <col min="12043" max="12043" width="12.28515625" style="106" bestFit="1" customWidth="1"/>
    <col min="12044" max="12288" width="11.5703125" style="106"/>
    <col min="12289" max="12289" width="13.5703125" style="106" bestFit="1" customWidth="1"/>
    <col min="12290" max="12290" width="53.28515625" style="106" bestFit="1" customWidth="1"/>
    <col min="12291" max="12293" width="13.28515625" style="106" bestFit="1" customWidth="1"/>
    <col min="12294" max="12295" width="14.28515625" style="106" bestFit="1" customWidth="1"/>
    <col min="12296" max="12297" width="13.28515625" style="106" bestFit="1" customWidth="1"/>
    <col min="12298" max="12298" width="13.85546875" style="106" bestFit="1" customWidth="1"/>
    <col min="12299" max="12299" width="12.28515625" style="106" bestFit="1" customWidth="1"/>
    <col min="12300" max="12544" width="11.5703125" style="106"/>
    <col min="12545" max="12545" width="13.5703125" style="106" bestFit="1" customWidth="1"/>
    <col min="12546" max="12546" width="53.28515625" style="106" bestFit="1" customWidth="1"/>
    <col min="12547" max="12549" width="13.28515625" style="106" bestFit="1" customWidth="1"/>
    <col min="12550" max="12551" width="14.28515625" style="106" bestFit="1" customWidth="1"/>
    <col min="12552" max="12553" width="13.28515625" style="106" bestFit="1" customWidth="1"/>
    <col min="12554" max="12554" width="13.85546875" style="106" bestFit="1" customWidth="1"/>
    <col min="12555" max="12555" width="12.28515625" style="106" bestFit="1" customWidth="1"/>
    <col min="12556" max="12800" width="11.5703125" style="106"/>
    <col min="12801" max="12801" width="13.5703125" style="106" bestFit="1" customWidth="1"/>
    <col min="12802" max="12802" width="53.28515625" style="106" bestFit="1" customWidth="1"/>
    <col min="12803" max="12805" width="13.28515625" style="106" bestFit="1" customWidth="1"/>
    <col min="12806" max="12807" width="14.28515625" style="106" bestFit="1" customWidth="1"/>
    <col min="12808" max="12809" width="13.28515625" style="106" bestFit="1" customWidth="1"/>
    <col min="12810" max="12810" width="13.85546875" style="106" bestFit="1" customWidth="1"/>
    <col min="12811" max="12811" width="12.28515625" style="106" bestFit="1" customWidth="1"/>
    <col min="12812" max="13056" width="11.5703125" style="106"/>
    <col min="13057" max="13057" width="13.5703125" style="106" bestFit="1" customWidth="1"/>
    <col min="13058" max="13058" width="53.28515625" style="106" bestFit="1" customWidth="1"/>
    <col min="13059" max="13061" width="13.28515625" style="106" bestFit="1" customWidth="1"/>
    <col min="13062" max="13063" width="14.28515625" style="106" bestFit="1" customWidth="1"/>
    <col min="13064" max="13065" width="13.28515625" style="106" bestFit="1" customWidth="1"/>
    <col min="13066" max="13066" width="13.85546875" style="106" bestFit="1" customWidth="1"/>
    <col min="13067" max="13067" width="12.28515625" style="106" bestFit="1" customWidth="1"/>
    <col min="13068" max="13312" width="11.5703125" style="106"/>
    <col min="13313" max="13313" width="13.5703125" style="106" bestFit="1" customWidth="1"/>
    <col min="13314" max="13314" width="53.28515625" style="106" bestFit="1" customWidth="1"/>
    <col min="13315" max="13317" width="13.28515625" style="106" bestFit="1" customWidth="1"/>
    <col min="13318" max="13319" width="14.28515625" style="106" bestFit="1" customWidth="1"/>
    <col min="13320" max="13321" width="13.28515625" style="106" bestFit="1" customWidth="1"/>
    <col min="13322" max="13322" width="13.85546875" style="106" bestFit="1" customWidth="1"/>
    <col min="13323" max="13323" width="12.28515625" style="106" bestFit="1" customWidth="1"/>
    <col min="13324" max="13568" width="11.5703125" style="106"/>
    <col min="13569" max="13569" width="13.5703125" style="106" bestFit="1" customWidth="1"/>
    <col min="13570" max="13570" width="53.28515625" style="106" bestFit="1" customWidth="1"/>
    <col min="13571" max="13573" width="13.28515625" style="106" bestFit="1" customWidth="1"/>
    <col min="13574" max="13575" width="14.28515625" style="106" bestFit="1" customWidth="1"/>
    <col min="13576" max="13577" width="13.28515625" style="106" bestFit="1" customWidth="1"/>
    <col min="13578" max="13578" width="13.85546875" style="106" bestFit="1" customWidth="1"/>
    <col min="13579" max="13579" width="12.28515625" style="106" bestFit="1" customWidth="1"/>
    <col min="13580" max="13824" width="11.5703125" style="106"/>
    <col min="13825" max="13825" width="13.5703125" style="106" bestFit="1" customWidth="1"/>
    <col min="13826" max="13826" width="53.28515625" style="106" bestFit="1" customWidth="1"/>
    <col min="13827" max="13829" width="13.28515625" style="106" bestFit="1" customWidth="1"/>
    <col min="13830" max="13831" width="14.28515625" style="106" bestFit="1" customWidth="1"/>
    <col min="13832" max="13833" width="13.28515625" style="106" bestFit="1" customWidth="1"/>
    <col min="13834" max="13834" width="13.85546875" style="106" bestFit="1" customWidth="1"/>
    <col min="13835" max="13835" width="12.28515625" style="106" bestFit="1" customWidth="1"/>
    <col min="13836" max="14080" width="11.5703125" style="106"/>
    <col min="14081" max="14081" width="13.5703125" style="106" bestFit="1" customWidth="1"/>
    <col min="14082" max="14082" width="53.28515625" style="106" bestFit="1" customWidth="1"/>
    <col min="14083" max="14085" width="13.28515625" style="106" bestFit="1" customWidth="1"/>
    <col min="14086" max="14087" width="14.28515625" style="106" bestFit="1" customWidth="1"/>
    <col min="14088" max="14089" width="13.28515625" style="106" bestFit="1" customWidth="1"/>
    <col min="14090" max="14090" width="13.85546875" style="106" bestFit="1" customWidth="1"/>
    <col min="14091" max="14091" width="12.28515625" style="106" bestFit="1" customWidth="1"/>
    <col min="14092" max="14336" width="11.5703125" style="106"/>
    <col min="14337" max="14337" width="13.5703125" style="106" bestFit="1" customWidth="1"/>
    <col min="14338" max="14338" width="53.28515625" style="106" bestFit="1" customWidth="1"/>
    <col min="14339" max="14341" width="13.28515625" style="106" bestFit="1" customWidth="1"/>
    <col min="14342" max="14343" width="14.28515625" style="106" bestFit="1" customWidth="1"/>
    <col min="14344" max="14345" width="13.28515625" style="106" bestFit="1" customWidth="1"/>
    <col min="14346" max="14346" width="13.85546875" style="106" bestFit="1" customWidth="1"/>
    <col min="14347" max="14347" width="12.28515625" style="106" bestFit="1" customWidth="1"/>
    <col min="14348" max="14592" width="11.5703125" style="106"/>
    <col min="14593" max="14593" width="13.5703125" style="106" bestFit="1" customWidth="1"/>
    <col min="14594" max="14594" width="53.28515625" style="106" bestFit="1" customWidth="1"/>
    <col min="14595" max="14597" width="13.28515625" style="106" bestFit="1" customWidth="1"/>
    <col min="14598" max="14599" width="14.28515625" style="106" bestFit="1" customWidth="1"/>
    <col min="14600" max="14601" width="13.28515625" style="106" bestFit="1" customWidth="1"/>
    <col min="14602" max="14602" width="13.85546875" style="106" bestFit="1" customWidth="1"/>
    <col min="14603" max="14603" width="12.28515625" style="106" bestFit="1" customWidth="1"/>
    <col min="14604" max="14848" width="11.5703125" style="106"/>
    <col min="14849" max="14849" width="13.5703125" style="106" bestFit="1" customWidth="1"/>
    <col min="14850" max="14850" width="53.28515625" style="106" bestFit="1" customWidth="1"/>
    <col min="14851" max="14853" width="13.28515625" style="106" bestFit="1" customWidth="1"/>
    <col min="14854" max="14855" width="14.28515625" style="106" bestFit="1" customWidth="1"/>
    <col min="14856" max="14857" width="13.28515625" style="106" bestFit="1" customWidth="1"/>
    <col min="14858" max="14858" width="13.85546875" style="106" bestFit="1" customWidth="1"/>
    <col min="14859" max="14859" width="12.28515625" style="106" bestFit="1" customWidth="1"/>
    <col min="14860" max="15104" width="11.5703125" style="106"/>
    <col min="15105" max="15105" width="13.5703125" style="106" bestFit="1" customWidth="1"/>
    <col min="15106" max="15106" width="53.28515625" style="106" bestFit="1" customWidth="1"/>
    <col min="15107" max="15109" width="13.28515625" style="106" bestFit="1" customWidth="1"/>
    <col min="15110" max="15111" width="14.28515625" style="106" bestFit="1" customWidth="1"/>
    <col min="15112" max="15113" width="13.28515625" style="106" bestFit="1" customWidth="1"/>
    <col min="15114" max="15114" width="13.85546875" style="106" bestFit="1" customWidth="1"/>
    <col min="15115" max="15115" width="12.28515625" style="106" bestFit="1" customWidth="1"/>
    <col min="15116" max="15360" width="11.5703125" style="106"/>
    <col min="15361" max="15361" width="13.5703125" style="106" bestFit="1" customWidth="1"/>
    <col min="15362" max="15362" width="53.28515625" style="106" bestFit="1" customWidth="1"/>
    <col min="15363" max="15365" width="13.28515625" style="106" bestFit="1" customWidth="1"/>
    <col min="15366" max="15367" width="14.28515625" style="106" bestFit="1" customWidth="1"/>
    <col min="15368" max="15369" width="13.28515625" style="106" bestFit="1" customWidth="1"/>
    <col min="15370" max="15370" width="13.85546875" style="106" bestFit="1" customWidth="1"/>
    <col min="15371" max="15371" width="12.28515625" style="106" bestFit="1" customWidth="1"/>
    <col min="15372" max="15616" width="11.5703125" style="106"/>
    <col min="15617" max="15617" width="13.5703125" style="106" bestFit="1" customWidth="1"/>
    <col min="15618" max="15618" width="53.28515625" style="106" bestFit="1" customWidth="1"/>
    <col min="15619" max="15621" width="13.28515625" style="106" bestFit="1" customWidth="1"/>
    <col min="15622" max="15623" width="14.28515625" style="106" bestFit="1" customWidth="1"/>
    <col min="15624" max="15625" width="13.28515625" style="106" bestFit="1" customWidth="1"/>
    <col min="15626" max="15626" width="13.85546875" style="106" bestFit="1" customWidth="1"/>
    <col min="15627" max="15627" width="12.28515625" style="106" bestFit="1" customWidth="1"/>
    <col min="15628" max="15872" width="11.5703125" style="106"/>
    <col min="15873" max="15873" width="13.5703125" style="106" bestFit="1" customWidth="1"/>
    <col min="15874" max="15874" width="53.28515625" style="106" bestFit="1" customWidth="1"/>
    <col min="15875" max="15877" width="13.28515625" style="106" bestFit="1" customWidth="1"/>
    <col min="15878" max="15879" width="14.28515625" style="106" bestFit="1" customWidth="1"/>
    <col min="15880" max="15881" width="13.28515625" style="106" bestFit="1" customWidth="1"/>
    <col min="15882" max="15882" width="13.85546875" style="106" bestFit="1" customWidth="1"/>
    <col min="15883" max="15883" width="12.28515625" style="106" bestFit="1" customWidth="1"/>
    <col min="15884" max="16128" width="11.5703125" style="106"/>
    <col min="16129" max="16129" width="13.5703125" style="106" bestFit="1" customWidth="1"/>
    <col min="16130" max="16130" width="53.28515625" style="106" bestFit="1" customWidth="1"/>
    <col min="16131" max="16133" width="13.28515625" style="106" bestFit="1" customWidth="1"/>
    <col min="16134" max="16135" width="14.28515625" style="106" bestFit="1" customWidth="1"/>
    <col min="16136" max="16137" width="13.28515625" style="106" bestFit="1" customWidth="1"/>
    <col min="16138" max="16138" width="13.85546875" style="106" bestFit="1" customWidth="1"/>
    <col min="16139" max="16139" width="12.28515625" style="106" bestFit="1" customWidth="1"/>
    <col min="16140" max="16384" width="11.5703125" style="106"/>
  </cols>
  <sheetData>
    <row r="1" spans="1:11" ht="18" x14ac:dyDescent="0.25">
      <c r="A1" s="558" t="s">
        <v>758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15.75" x14ac:dyDescent="0.2">
      <c r="A2" s="107" t="s">
        <v>759</v>
      </c>
      <c r="B2" s="290" t="s">
        <v>760</v>
      </c>
      <c r="C2" s="557"/>
      <c r="D2" s="557"/>
      <c r="E2" s="557"/>
      <c r="F2" s="557"/>
      <c r="G2" s="557"/>
      <c r="H2" s="557"/>
      <c r="I2" s="557"/>
      <c r="J2" s="557"/>
      <c r="K2" s="557"/>
    </row>
    <row r="3" spans="1:11" ht="15.75" x14ac:dyDescent="0.2">
      <c r="A3" s="107" t="s">
        <v>761</v>
      </c>
      <c r="B3" s="290" t="s">
        <v>762</v>
      </c>
      <c r="C3" s="557"/>
      <c r="D3" s="557"/>
      <c r="E3" s="557"/>
      <c r="F3" s="557"/>
      <c r="G3" s="557"/>
      <c r="H3" s="557"/>
      <c r="I3" s="557"/>
      <c r="J3" s="557"/>
      <c r="K3" s="557"/>
    </row>
    <row r="4" spans="1:11" ht="15.75" x14ac:dyDescent="0.2">
      <c r="A4" s="107" t="s">
        <v>763</v>
      </c>
      <c r="B4" s="290" t="s">
        <v>764</v>
      </c>
      <c r="C4" s="557"/>
      <c r="D4" s="557"/>
      <c r="E4" s="557"/>
      <c r="F4" s="557"/>
      <c r="G4" s="557"/>
      <c r="H4" s="557"/>
      <c r="I4" s="557"/>
      <c r="J4" s="557"/>
      <c r="K4" s="557"/>
    </row>
    <row r="5" spans="1:11" ht="15.75" x14ac:dyDescent="0.2">
      <c r="A5" s="107" t="s">
        <v>765</v>
      </c>
      <c r="B5" s="290" t="s">
        <v>1211</v>
      </c>
      <c r="C5" s="557"/>
      <c r="D5" s="557"/>
      <c r="E5" s="557"/>
      <c r="F5" s="557"/>
      <c r="G5" s="557"/>
      <c r="H5" s="557"/>
      <c r="I5" s="557"/>
      <c r="J5" s="557"/>
      <c r="K5" s="557"/>
    </row>
    <row r="6" spans="1:11" ht="15.75" x14ac:dyDescent="0.2">
      <c r="A6" s="107" t="s">
        <v>767</v>
      </c>
      <c r="B6" s="290" t="s">
        <v>1212</v>
      </c>
      <c r="C6" s="557"/>
      <c r="D6" s="557"/>
      <c r="E6" s="557"/>
      <c r="F6" s="557"/>
      <c r="G6" s="557"/>
      <c r="H6" s="557"/>
      <c r="I6" s="557"/>
      <c r="J6" s="557"/>
      <c r="K6" s="557"/>
    </row>
    <row r="7" spans="1:11" x14ac:dyDescent="0.2">
      <c r="A7" s="559" t="s">
        <v>771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</row>
    <row r="8" spans="1:11" ht="12.75" customHeight="1" x14ac:dyDescent="0.2">
      <c r="A8" s="291" t="s">
        <v>772</v>
      </c>
      <c r="B8" s="291" t="s">
        <v>773</v>
      </c>
      <c r="C8" s="560" t="s">
        <v>774</v>
      </c>
      <c r="D8" s="560"/>
      <c r="E8" s="560" t="s">
        <v>775</v>
      </c>
      <c r="F8" s="560"/>
      <c r="G8" s="560" t="s">
        <v>776</v>
      </c>
      <c r="H8" s="560"/>
      <c r="I8" s="560" t="s">
        <v>777</v>
      </c>
      <c r="J8" s="560"/>
      <c r="K8" s="291" t="s">
        <v>778</v>
      </c>
    </row>
    <row r="9" spans="1:11" x14ac:dyDescent="0.2">
      <c r="A9" s="111" t="s">
        <v>868</v>
      </c>
      <c r="B9" s="111" t="s">
        <v>869</v>
      </c>
      <c r="C9" s="112">
        <v>9007.26</v>
      </c>
      <c r="D9" s="112">
        <v>0</v>
      </c>
      <c r="E9" s="112">
        <v>0</v>
      </c>
      <c r="F9" s="112">
        <v>0</v>
      </c>
      <c r="G9" s="112">
        <v>9007.26</v>
      </c>
      <c r="H9" s="112">
        <v>0</v>
      </c>
      <c r="I9" s="112">
        <v>9007.26</v>
      </c>
      <c r="J9" s="112">
        <v>0</v>
      </c>
      <c r="K9" s="112">
        <v>9007.26</v>
      </c>
    </row>
    <row r="10" spans="1:11" x14ac:dyDescent="0.2">
      <c r="A10" s="111" t="s">
        <v>870</v>
      </c>
      <c r="B10" s="111" t="s">
        <v>871</v>
      </c>
      <c r="C10" s="112">
        <v>264584.46999999997</v>
      </c>
      <c r="D10" s="112">
        <v>0</v>
      </c>
      <c r="E10" s="112">
        <v>2056.25</v>
      </c>
      <c r="F10" s="112">
        <v>0</v>
      </c>
      <c r="G10" s="112">
        <v>266640.71999999997</v>
      </c>
      <c r="H10" s="112">
        <v>0</v>
      </c>
      <c r="I10" s="112">
        <v>266640.71999999997</v>
      </c>
      <c r="J10" s="112">
        <v>0</v>
      </c>
      <c r="K10" s="112">
        <v>266640.71999999997</v>
      </c>
    </row>
    <row r="11" spans="1:11" x14ac:dyDescent="0.2">
      <c r="A11" s="111" t="s">
        <v>872</v>
      </c>
      <c r="B11" s="111" t="s">
        <v>873</v>
      </c>
      <c r="C11" s="112">
        <v>0</v>
      </c>
      <c r="D11" s="112">
        <v>240868.97</v>
      </c>
      <c r="E11" s="112">
        <v>0</v>
      </c>
      <c r="F11" s="112">
        <v>0</v>
      </c>
      <c r="G11" s="112">
        <v>0</v>
      </c>
      <c r="H11" s="112">
        <v>240868.97</v>
      </c>
      <c r="I11" s="112">
        <v>0</v>
      </c>
      <c r="J11" s="112">
        <v>240868.97</v>
      </c>
      <c r="K11" s="112">
        <v>-240868.97</v>
      </c>
    </row>
    <row r="12" spans="1:11" x14ac:dyDescent="0.2">
      <c r="A12" s="111" t="s">
        <v>874</v>
      </c>
      <c r="B12" s="111" t="s">
        <v>875</v>
      </c>
      <c r="C12" s="112">
        <v>2814000</v>
      </c>
      <c r="D12" s="112">
        <v>0</v>
      </c>
      <c r="E12" s="112">
        <v>32660</v>
      </c>
      <c r="F12" s="112">
        <v>0</v>
      </c>
      <c r="G12" s="112">
        <v>2846660</v>
      </c>
      <c r="H12" s="112">
        <v>0</v>
      </c>
      <c r="I12" s="112">
        <v>2846660</v>
      </c>
      <c r="J12" s="112">
        <v>0</v>
      </c>
      <c r="K12" s="112">
        <v>2846660</v>
      </c>
    </row>
    <row r="13" spans="1:11" x14ac:dyDescent="0.2">
      <c r="A13" s="111" t="s">
        <v>876</v>
      </c>
      <c r="B13" s="111" t="s">
        <v>15</v>
      </c>
      <c r="C13" s="112">
        <v>16168.75</v>
      </c>
      <c r="D13" s="112">
        <v>0</v>
      </c>
      <c r="E13" s="112">
        <v>0</v>
      </c>
      <c r="F13" s="112">
        <v>0</v>
      </c>
      <c r="G13" s="112">
        <v>16168.75</v>
      </c>
      <c r="H13" s="112">
        <v>0</v>
      </c>
      <c r="I13" s="112">
        <v>16168.75</v>
      </c>
      <c r="J13" s="112">
        <v>0</v>
      </c>
      <c r="K13" s="112">
        <v>16168.75</v>
      </c>
    </row>
    <row r="14" spans="1:11" x14ac:dyDescent="0.2">
      <c r="A14" s="111" t="s">
        <v>877</v>
      </c>
      <c r="B14" s="111" t="s">
        <v>878</v>
      </c>
      <c r="C14" s="112">
        <v>990213.4</v>
      </c>
      <c r="D14" s="112">
        <v>0</v>
      </c>
      <c r="E14" s="112">
        <v>11018.75</v>
      </c>
      <c r="F14" s="112">
        <v>0</v>
      </c>
      <c r="G14" s="112">
        <v>1001232.15</v>
      </c>
      <c r="H14" s="112">
        <v>0</v>
      </c>
      <c r="I14" s="112">
        <v>1001232.15</v>
      </c>
      <c r="J14" s="112">
        <v>0</v>
      </c>
      <c r="K14" s="112">
        <v>1001232.15</v>
      </c>
    </row>
    <row r="15" spans="1:11" x14ac:dyDescent="0.2">
      <c r="A15" s="111" t="s">
        <v>879</v>
      </c>
      <c r="B15" s="111" t="s">
        <v>880</v>
      </c>
      <c r="C15" s="112">
        <v>4273</v>
      </c>
      <c r="D15" s="112">
        <v>0</v>
      </c>
      <c r="E15" s="112">
        <v>0</v>
      </c>
      <c r="F15" s="112">
        <v>0</v>
      </c>
      <c r="G15" s="112">
        <v>4273</v>
      </c>
      <c r="H15" s="112">
        <v>0</v>
      </c>
      <c r="I15" s="112">
        <v>4273</v>
      </c>
      <c r="J15" s="112">
        <v>0</v>
      </c>
      <c r="K15" s="112">
        <v>4273</v>
      </c>
    </row>
    <row r="16" spans="1:11" x14ac:dyDescent="0.2">
      <c r="A16" s="111" t="s">
        <v>881</v>
      </c>
      <c r="B16" s="111" t="s">
        <v>882</v>
      </c>
      <c r="C16" s="112">
        <v>55340.1</v>
      </c>
      <c r="D16" s="112">
        <v>0</v>
      </c>
      <c r="E16" s="112">
        <v>0</v>
      </c>
      <c r="F16" s="112">
        <v>0</v>
      </c>
      <c r="G16" s="112">
        <v>55340.1</v>
      </c>
      <c r="H16" s="112">
        <v>0</v>
      </c>
      <c r="I16" s="112">
        <v>55340.1</v>
      </c>
      <c r="J16" s="112">
        <v>0</v>
      </c>
      <c r="K16" s="112">
        <v>55340.1</v>
      </c>
    </row>
    <row r="17" spans="1:11" x14ac:dyDescent="0.2">
      <c r="A17" s="111" t="s">
        <v>883</v>
      </c>
      <c r="B17" s="111" t="s">
        <v>884</v>
      </c>
      <c r="C17" s="112">
        <v>901145.71</v>
      </c>
      <c r="D17" s="112">
        <v>0</v>
      </c>
      <c r="E17" s="112">
        <v>3650</v>
      </c>
      <c r="F17" s="112">
        <v>0</v>
      </c>
      <c r="G17" s="112">
        <v>904795.71</v>
      </c>
      <c r="H17" s="112">
        <v>0</v>
      </c>
      <c r="I17" s="112">
        <v>904795.71</v>
      </c>
      <c r="J17" s="112">
        <v>0</v>
      </c>
      <c r="K17" s="112">
        <v>904795.71</v>
      </c>
    </row>
    <row r="18" spans="1:11" x14ac:dyDescent="0.2">
      <c r="A18" s="111" t="s">
        <v>885</v>
      </c>
      <c r="B18" s="111" t="s">
        <v>886</v>
      </c>
      <c r="C18" s="112">
        <v>1451362.4</v>
      </c>
      <c r="D18" s="112">
        <v>0</v>
      </c>
      <c r="E18" s="112">
        <v>0</v>
      </c>
      <c r="F18" s="112">
        <v>0</v>
      </c>
      <c r="G18" s="112">
        <v>1451362.4</v>
      </c>
      <c r="H18" s="112">
        <v>0</v>
      </c>
      <c r="I18" s="112">
        <v>1451362.4</v>
      </c>
      <c r="J18" s="112">
        <v>0</v>
      </c>
      <c r="K18" s="112">
        <v>1451362.4</v>
      </c>
    </row>
    <row r="19" spans="1:11" x14ac:dyDescent="0.2">
      <c r="A19" s="111" t="s">
        <v>887</v>
      </c>
      <c r="B19" s="111" t="s">
        <v>888</v>
      </c>
      <c r="C19" s="112">
        <v>121274.23</v>
      </c>
      <c r="D19" s="112">
        <v>0</v>
      </c>
      <c r="E19" s="112">
        <v>0</v>
      </c>
      <c r="F19" s="112">
        <v>0</v>
      </c>
      <c r="G19" s="112">
        <v>121274.23</v>
      </c>
      <c r="H19" s="112">
        <v>0</v>
      </c>
      <c r="I19" s="112">
        <v>121274.23</v>
      </c>
      <c r="J19" s="112">
        <v>0</v>
      </c>
      <c r="K19" s="112">
        <v>121274.23</v>
      </c>
    </row>
    <row r="20" spans="1:11" x14ac:dyDescent="0.2">
      <c r="A20" s="111" t="s">
        <v>889</v>
      </c>
      <c r="B20" s="111" t="s">
        <v>890</v>
      </c>
      <c r="C20" s="112">
        <v>11244</v>
      </c>
      <c r="D20" s="112">
        <v>0</v>
      </c>
      <c r="E20" s="112">
        <v>0</v>
      </c>
      <c r="F20" s="112">
        <v>0</v>
      </c>
      <c r="G20" s="112">
        <v>11244</v>
      </c>
      <c r="H20" s="112">
        <v>0</v>
      </c>
      <c r="I20" s="112">
        <v>11244</v>
      </c>
      <c r="J20" s="112">
        <v>0</v>
      </c>
      <c r="K20" s="112">
        <v>11244</v>
      </c>
    </row>
    <row r="21" spans="1:11" x14ac:dyDescent="0.2">
      <c r="A21" s="111" t="s">
        <v>891</v>
      </c>
      <c r="B21" s="111" t="s">
        <v>892</v>
      </c>
      <c r="C21" s="112">
        <v>804.53</v>
      </c>
      <c r="D21" s="112">
        <v>0</v>
      </c>
      <c r="E21" s="112">
        <v>0</v>
      </c>
      <c r="F21" s="112">
        <v>0</v>
      </c>
      <c r="G21" s="112">
        <v>804.53</v>
      </c>
      <c r="H21" s="112">
        <v>0</v>
      </c>
      <c r="I21" s="112">
        <v>804.53</v>
      </c>
      <c r="J21" s="112">
        <v>0</v>
      </c>
      <c r="K21" s="112">
        <v>804.53</v>
      </c>
    </row>
    <row r="22" spans="1:11" x14ac:dyDescent="0.2">
      <c r="A22" s="111" t="s">
        <v>893</v>
      </c>
      <c r="B22" s="111" t="s">
        <v>894</v>
      </c>
      <c r="C22" s="112">
        <v>275421.37</v>
      </c>
      <c r="D22" s="112">
        <v>0</v>
      </c>
      <c r="E22" s="112">
        <v>0</v>
      </c>
      <c r="F22" s="112">
        <v>0</v>
      </c>
      <c r="G22" s="112">
        <v>275421.37</v>
      </c>
      <c r="H22" s="112">
        <v>0</v>
      </c>
      <c r="I22" s="112">
        <v>275421.37</v>
      </c>
      <c r="J22" s="112">
        <v>0</v>
      </c>
      <c r="K22" s="112">
        <v>275421.37</v>
      </c>
    </row>
    <row r="23" spans="1:11" x14ac:dyDescent="0.2">
      <c r="A23" s="111" t="s">
        <v>895</v>
      </c>
      <c r="B23" s="111" t="s">
        <v>896</v>
      </c>
      <c r="C23" s="112">
        <v>287336.89</v>
      </c>
      <c r="D23" s="112">
        <v>0</v>
      </c>
      <c r="E23" s="112">
        <v>0</v>
      </c>
      <c r="F23" s="112">
        <v>0</v>
      </c>
      <c r="G23" s="112">
        <v>287336.89</v>
      </c>
      <c r="H23" s="112">
        <v>0</v>
      </c>
      <c r="I23" s="112">
        <v>287336.89</v>
      </c>
      <c r="J23" s="112">
        <v>0</v>
      </c>
      <c r="K23" s="112">
        <v>287336.89</v>
      </c>
    </row>
    <row r="24" spans="1:11" x14ac:dyDescent="0.2">
      <c r="A24" s="111" t="s">
        <v>897</v>
      </c>
      <c r="B24" s="111" t="s">
        <v>898</v>
      </c>
      <c r="C24" s="112">
        <v>11243.05</v>
      </c>
      <c r="D24" s="112">
        <v>0</v>
      </c>
      <c r="E24" s="112">
        <v>0</v>
      </c>
      <c r="F24" s="112">
        <v>0</v>
      </c>
      <c r="G24" s="112">
        <v>11243.05</v>
      </c>
      <c r="H24" s="112">
        <v>0</v>
      </c>
      <c r="I24" s="112">
        <v>11243.05</v>
      </c>
      <c r="J24" s="112">
        <v>0</v>
      </c>
      <c r="K24" s="112">
        <v>11243.05</v>
      </c>
    </row>
    <row r="25" spans="1:11" x14ac:dyDescent="0.2">
      <c r="A25" s="111" t="s">
        <v>899</v>
      </c>
      <c r="B25" s="111" t="s">
        <v>900</v>
      </c>
      <c r="C25" s="112">
        <v>500155.35</v>
      </c>
      <c r="D25" s="112">
        <v>0</v>
      </c>
      <c r="E25" s="112">
        <v>0</v>
      </c>
      <c r="F25" s="112">
        <v>0</v>
      </c>
      <c r="G25" s="112">
        <v>500155.35</v>
      </c>
      <c r="H25" s="112">
        <v>0</v>
      </c>
      <c r="I25" s="112">
        <v>500155.35</v>
      </c>
      <c r="J25" s="112">
        <v>0</v>
      </c>
      <c r="K25" s="112">
        <v>500155.35</v>
      </c>
    </row>
    <row r="26" spans="1:11" x14ac:dyDescent="0.2">
      <c r="A26" s="111" t="s">
        <v>901</v>
      </c>
      <c r="B26" s="111" t="s">
        <v>120</v>
      </c>
      <c r="C26" s="112">
        <v>1612974.39</v>
      </c>
      <c r="D26" s="112">
        <v>0</v>
      </c>
      <c r="E26" s="112">
        <v>0</v>
      </c>
      <c r="F26" s="112">
        <v>0</v>
      </c>
      <c r="G26" s="112">
        <v>1612974.39</v>
      </c>
      <c r="H26" s="112">
        <v>0</v>
      </c>
      <c r="I26" s="112">
        <v>1612974.39</v>
      </c>
      <c r="J26" s="112">
        <v>0</v>
      </c>
      <c r="K26" s="112">
        <v>1612974.39</v>
      </c>
    </row>
    <row r="27" spans="1:11" x14ac:dyDescent="0.2">
      <c r="A27" s="111" t="s">
        <v>902</v>
      </c>
      <c r="B27" s="111" t="s">
        <v>903</v>
      </c>
      <c r="C27" s="112">
        <v>0</v>
      </c>
      <c r="D27" s="112">
        <v>625110</v>
      </c>
      <c r="E27" s="112">
        <v>0</v>
      </c>
      <c r="F27" s="112">
        <v>0</v>
      </c>
      <c r="G27" s="112">
        <v>0</v>
      </c>
      <c r="H27" s="112">
        <v>625110</v>
      </c>
      <c r="I27" s="112">
        <v>0</v>
      </c>
      <c r="J27" s="112">
        <v>625110</v>
      </c>
      <c r="K27" s="112">
        <v>-625110</v>
      </c>
    </row>
    <row r="28" spans="1:11" x14ac:dyDescent="0.2">
      <c r="A28" s="111" t="s">
        <v>904</v>
      </c>
      <c r="B28" s="111" t="s">
        <v>905</v>
      </c>
      <c r="C28" s="112">
        <v>0</v>
      </c>
      <c r="D28" s="112">
        <v>3815059.18</v>
      </c>
      <c r="E28" s="112">
        <v>0</v>
      </c>
      <c r="F28" s="112">
        <v>0</v>
      </c>
      <c r="G28" s="112">
        <v>0</v>
      </c>
      <c r="H28" s="112">
        <v>3815059.18</v>
      </c>
      <c r="I28" s="112">
        <v>0</v>
      </c>
      <c r="J28" s="112">
        <v>3815059.18</v>
      </c>
      <c r="K28" s="112">
        <v>-3815059.18</v>
      </c>
    </row>
    <row r="29" spans="1:11" x14ac:dyDescent="0.2">
      <c r="A29" s="111" t="s">
        <v>906</v>
      </c>
      <c r="B29" s="111" t="s">
        <v>907</v>
      </c>
      <c r="C29" s="112">
        <v>0</v>
      </c>
      <c r="D29" s="112">
        <v>1603986.12</v>
      </c>
      <c r="E29" s="112">
        <v>0</v>
      </c>
      <c r="F29" s="112">
        <v>0</v>
      </c>
      <c r="G29" s="112">
        <v>0</v>
      </c>
      <c r="H29" s="112">
        <v>1603986.12</v>
      </c>
      <c r="I29" s="112">
        <v>0</v>
      </c>
      <c r="J29" s="112">
        <v>1603986.12</v>
      </c>
      <c r="K29" s="112">
        <v>-1603986.12</v>
      </c>
    </row>
    <row r="30" spans="1:11" x14ac:dyDescent="0.2">
      <c r="A30" s="111" t="s">
        <v>908</v>
      </c>
      <c r="B30" s="111" t="s">
        <v>909</v>
      </c>
      <c r="C30" s="112">
        <v>81589.39</v>
      </c>
      <c r="D30" s="112">
        <v>0</v>
      </c>
      <c r="E30" s="112">
        <v>5112.2299999999996</v>
      </c>
      <c r="F30" s="112">
        <v>0</v>
      </c>
      <c r="G30" s="112">
        <v>86701.62</v>
      </c>
      <c r="H30" s="112">
        <v>0</v>
      </c>
      <c r="I30" s="112">
        <v>86701.62</v>
      </c>
      <c r="J30" s="112">
        <v>0</v>
      </c>
      <c r="K30" s="112">
        <v>86701.62</v>
      </c>
    </row>
    <row r="31" spans="1:11" x14ac:dyDescent="0.2">
      <c r="A31" s="111" t="s">
        <v>910</v>
      </c>
      <c r="B31" s="111" t="s">
        <v>911</v>
      </c>
      <c r="C31" s="112">
        <v>0</v>
      </c>
      <c r="D31" s="112">
        <v>81589.39</v>
      </c>
      <c r="E31" s="112">
        <v>0</v>
      </c>
      <c r="F31" s="112">
        <v>5112.2299999999996</v>
      </c>
      <c r="G31" s="112">
        <v>0</v>
      </c>
      <c r="H31" s="112">
        <v>86701.62</v>
      </c>
      <c r="I31" s="112">
        <v>0</v>
      </c>
      <c r="J31" s="112">
        <v>86701.62</v>
      </c>
      <c r="K31" s="112">
        <v>-86701.62</v>
      </c>
    </row>
    <row r="32" spans="1:11" x14ac:dyDescent="0.2">
      <c r="A32" s="111" t="s">
        <v>912</v>
      </c>
      <c r="B32" s="111" t="s">
        <v>913</v>
      </c>
      <c r="C32" s="112">
        <v>644519.74</v>
      </c>
      <c r="D32" s="112">
        <v>0</v>
      </c>
      <c r="E32" s="112">
        <v>0</v>
      </c>
      <c r="F32" s="112">
        <v>0</v>
      </c>
      <c r="G32" s="112">
        <v>644519.74</v>
      </c>
      <c r="H32" s="112">
        <v>0</v>
      </c>
      <c r="I32" s="112">
        <v>644519.74</v>
      </c>
      <c r="J32" s="112">
        <v>0</v>
      </c>
      <c r="K32" s="112">
        <v>644519.74</v>
      </c>
    </row>
    <row r="33" spans="1:11" ht="14.25" x14ac:dyDescent="0.2">
      <c r="A33" s="561" t="s">
        <v>1176</v>
      </c>
      <c r="B33" s="561"/>
      <c r="C33" s="113">
        <v>10052658.029999999</v>
      </c>
      <c r="D33" s="113">
        <v>6366613.6600000001</v>
      </c>
      <c r="E33" s="113">
        <v>54497.23</v>
      </c>
      <c r="F33" s="113">
        <v>5112.2299999999996</v>
      </c>
      <c r="G33" s="113">
        <v>10107155.26</v>
      </c>
      <c r="H33" s="113">
        <v>6371725.8899999997</v>
      </c>
      <c r="I33" s="113">
        <v>10107155.26</v>
      </c>
      <c r="J33" s="113">
        <v>6371725.8899999997</v>
      </c>
      <c r="K33" s="113">
        <v>3735429.37</v>
      </c>
    </row>
    <row r="34" spans="1:11" x14ac:dyDescent="0.2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</row>
    <row r="35" spans="1:11" x14ac:dyDescent="0.2">
      <c r="A35" s="559" t="s">
        <v>771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</row>
    <row r="36" spans="1:11" ht="12.75" customHeight="1" x14ac:dyDescent="0.2">
      <c r="A36" s="291" t="s">
        <v>772</v>
      </c>
      <c r="B36" s="291" t="s">
        <v>773</v>
      </c>
      <c r="C36" s="560" t="s">
        <v>774</v>
      </c>
      <c r="D36" s="560"/>
      <c r="E36" s="560" t="s">
        <v>775</v>
      </c>
      <c r="F36" s="560"/>
      <c r="G36" s="560" t="s">
        <v>776</v>
      </c>
      <c r="H36" s="560"/>
      <c r="I36" s="560" t="s">
        <v>777</v>
      </c>
      <c r="J36" s="560"/>
      <c r="K36" s="291" t="s">
        <v>778</v>
      </c>
    </row>
    <row r="37" spans="1:11" x14ac:dyDescent="0.2">
      <c r="A37" s="111" t="s">
        <v>915</v>
      </c>
      <c r="B37" s="111" t="s">
        <v>916</v>
      </c>
      <c r="C37" s="112">
        <v>133052260.3</v>
      </c>
      <c r="D37" s="112">
        <v>0</v>
      </c>
      <c r="E37" s="112">
        <v>4226714391.7800002</v>
      </c>
      <c r="F37" s="112">
        <v>3615771870.1900001</v>
      </c>
      <c r="G37" s="112">
        <v>4359766652.0799999</v>
      </c>
      <c r="H37" s="112">
        <v>3615771870.1900001</v>
      </c>
      <c r="I37" s="112">
        <v>743994781.88999999</v>
      </c>
      <c r="J37" s="112">
        <v>0</v>
      </c>
      <c r="K37" s="112">
        <v>743994781.88999999</v>
      </c>
    </row>
    <row r="38" spans="1:11" x14ac:dyDescent="0.2">
      <c r="A38" s="111" t="s">
        <v>917</v>
      </c>
      <c r="B38" s="111" t="s">
        <v>918</v>
      </c>
      <c r="C38" s="112">
        <v>66544.33</v>
      </c>
      <c r="D38" s="112">
        <v>0</v>
      </c>
      <c r="E38" s="112">
        <v>0</v>
      </c>
      <c r="F38" s="112">
        <v>0</v>
      </c>
      <c r="G38" s="112">
        <v>66544.33</v>
      </c>
      <c r="H38" s="112">
        <v>0</v>
      </c>
      <c r="I38" s="112">
        <v>66544.33</v>
      </c>
      <c r="J38" s="112">
        <v>0</v>
      </c>
      <c r="K38" s="112">
        <v>66544.33</v>
      </c>
    </row>
    <row r="39" spans="1:11" x14ac:dyDescent="0.2">
      <c r="A39" s="111" t="s">
        <v>919</v>
      </c>
      <c r="B39" s="111" t="s">
        <v>920</v>
      </c>
      <c r="C39" s="112">
        <v>240021.53</v>
      </c>
      <c r="D39" s="112">
        <v>0</v>
      </c>
      <c r="E39" s="112">
        <v>0</v>
      </c>
      <c r="F39" s="112">
        <v>0</v>
      </c>
      <c r="G39" s="112">
        <v>240021.53</v>
      </c>
      <c r="H39" s="112">
        <v>0</v>
      </c>
      <c r="I39" s="112">
        <v>240021.53</v>
      </c>
      <c r="J39" s="112">
        <v>0</v>
      </c>
      <c r="K39" s="112">
        <v>240021.53</v>
      </c>
    </row>
    <row r="40" spans="1:11" x14ac:dyDescent="0.2">
      <c r="A40" s="111" t="s">
        <v>921</v>
      </c>
      <c r="B40" s="111" t="s">
        <v>922</v>
      </c>
      <c r="C40" s="112">
        <v>177999.67</v>
      </c>
      <c r="D40" s="112">
        <v>0</v>
      </c>
      <c r="E40" s="112">
        <v>0</v>
      </c>
      <c r="F40" s="112">
        <v>0</v>
      </c>
      <c r="G40" s="112">
        <v>177999.67</v>
      </c>
      <c r="H40" s="112">
        <v>0</v>
      </c>
      <c r="I40" s="112">
        <v>177999.67</v>
      </c>
      <c r="J40" s="112">
        <v>0</v>
      </c>
      <c r="K40" s="112">
        <v>177999.67</v>
      </c>
    </row>
    <row r="41" spans="1:11" x14ac:dyDescent="0.2">
      <c r="A41" s="111" t="s">
        <v>923</v>
      </c>
      <c r="B41" s="111" t="s">
        <v>924</v>
      </c>
      <c r="C41" s="112">
        <v>2222915.59</v>
      </c>
      <c r="D41" s="112">
        <v>0</v>
      </c>
      <c r="E41" s="112">
        <v>0</v>
      </c>
      <c r="F41" s="112">
        <v>808186.12</v>
      </c>
      <c r="G41" s="112">
        <v>2222915.59</v>
      </c>
      <c r="H41" s="112">
        <v>808186.12</v>
      </c>
      <c r="I41" s="112">
        <v>1414729.47</v>
      </c>
      <c r="J41" s="112">
        <v>0</v>
      </c>
      <c r="K41" s="112">
        <v>1414729.47</v>
      </c>
    </row>
    <row r="42" spans="1:11" x14ac:dyDescent="0.2">
      <c r="A42" s="111" t="s">
        <v>925</v>
      </c>
      <c r="B42" s="111" t="s">
        <v>926</v>
      </c>
      <c r="C42" s="112">
        <v>196.54</v>
      </c>
      <c r="D42" s="112">
        <v>0</v>
      </c>
      <c r="E42" s="112">
        <v>0</v>
      </c>
      <c r="F42" s="112">
        <v>0</v>
      </c>
      <c r="G42" s="112">
        <v>196.54</v>
      </c>
      <c r="H42" s="112">
        <v>0</v>
      </c>
      <c r="I42" s="112">
        <v>196.54</v>
      </c>
      <c r="J42" s="112">
        <v>0</v>
      </c>
      <c r="K42" s="112">
        <v>196.54</v>
      </c>
    </row>
    <row r="43" spans="1:11" x14ac:dyDescent="0.2">
      <c r="A43" s="111" t="s">
        <v>927</v>
      </c>
      <c r="B43" s="111" t="s">
        <v>928</v>
      </c>
      <c r="C43" s="112">
        <v>400701.88</v>
      </c>
      <c r="D43" s="112">
        <v>0</v>
      </c>
      <c r="E43" s="112">
        <v>7113277.7999999998</v>
      </c>
      <c r="F43" s="112">
        <v>7513979.3799999999</v>
      </c>
      <c r="G43" s="112">
        <v>7513979.6799999997</v>
      </c>
      <c r="H43" s="112">
        <v>7513979.3799999999</v>
      </c>
      <c r="I43" s="112">
        <v>0.30000000000000004</v>
      </c>
      <c r="J43" s="112">
        <v>0</v>
      </c>
      <c r="K43" s="112">
        <v>0.30000000000000004</v>
      </c>
    </row>
    <row r="44" spans="1:11" x14ac:dyDescent="0.2">
      <c r="A44" s="111" t="s">
        <v>929</v>
      </c>
      <c r="B44" s="111" t="s">
        <v>930</v>
      </c>
      <c r="C44" s="112">
        <v>6821896.6900000004</v>
      </c>
      <c r="D44" s="112">
        <v>0</v>
      </c>
      <c r="E44" s="112">
        <v>28503417.530000001</v>
      </c>
      <c r="F44" s="112">
        <v>6002364.2599999998</v>
      </c>
      <c r="G44" s="112">
        <v>35325314.219999999</v>
      </c>
      <c r="H44" s="112">
        <v>6002364.2599999998</v>
      </c>
      <c r="I44" s="112">
        <v>29322949.960000001</v>
      </c>
      <c r="J44" s="112">
        <v>0</v>
      </c>
      <c r="K44" s="112">
        <v>29322949.960000001</v>
      </c>
    </row>
    <row r="45" spans="1:11" x14ac:dyDescent="0.2">
      <c r="A45" s="111" t="s">
        <v>931</v>
      </c>
      <c r="B45" s="111" t="s">
        <v>932</v>
      </c>
      <c r="C45" s="112">
        <v>15195251.09</v>
      </c>
      <c r="D45" s="112">
        <v>0</v>
      </c>
      <c r="E45" s="112">
        <v>24244.47</v>
      </c>
      <c r="F45" s="112">
        <v>218122.39</v>
      </c>
      <c r="G45" s="112">
        <v>15219495.560000001</v>
      </c>
      <c r="H45" s="112">
        <v>218122.39</v>
      </c>
      <c r="I45" s="112">
        <v>15001373.17</v>
      </c>
      <c r="J45" s="112">
        <v>0</v>
      </c>
      <c r="K45" s="112">
        <v>15001373.17</v>
      </c>
    </row>
    <row r="46" spans="1:11" x14ac:dyDescent="0.2">
      <c r="A46" s="111" t="s">
        <v>933</v>
      </c>
      <c r="B46" s="111" t="s">
        <v>934</v>
      </c>
      <c r="C46" s="112">
        <v>0</v>
      </c>
      <c r="D46" s="112">
        <v>0</v>
      </c>
      <c r="E46" s="112">
        <v>3275.06</v>
      </c>
      <c r="F46" s="112">
        <v>3275.06</v>
      </c>
      <c r="G46" s="112">
        <v>3275.06</v>
      </c>
      <c r="H46" s="112">
        <v>3275.06</v>
      </c>
      <c r="I46" s="112">
        <v>0</v>
      </c>
      <c r="J46" s="112">
        <v>0</v>
      </c>
      <c r="K46" s="112">
        <v>0</v>
      </c>
    </row>
    <row r="47" spans="1:11" x14ac:dyDescent="0.2">
      <c r="A47" s="111" t="s">
        <v>1202</v>
      </c>
      <c r="B47" s="111" t="s">
        <v>1203</v>
      </c>
      <c r="C47" s="112">
        <v>0</v>
      </c>
      <c r="D47" s="112">
        <v>0</v>
      </c>
      <c r="E47" s="112">
        <v>118766.95</v>
      </c>
      <c r="F47" s="112">
        <v>118619.54</v>
      </c>
      <c r="G47" s="112">
        <v>118766.95</v>
      </c>
      <c r="H47" s="112">
        <v>118619.54</v>
      </c>
      <c r="I47" s="112">
        <v>147.41</v>
      </c>
      <c r="J47" s="112">
        <v>0</v>
      </c>
      <c r="K47" s="112">
        <v>147.41</v>
      </c>
    </row>
    <row r="48" spans="1:11" x14ac:dyDescent="0.2">
      <c r="A48" s="111" t="s">
        <v>935</v>
      </c>
      <c r="B48" s="111" t="s">
        <v>936</v>
      </c>
      <c r="C48" s="112">
        <v>578310.56999999995</v>
      </c>
      <c r="D48" s="112">
        <v>0</v>
      </c>
      <c r="E48" s="112">
        <v>0</v>
      </c>
      <c r="F48" s="112">
        <v>0</v>
      </c>
      <c r="G48" s="112">
        <v>578310.56999999995</v>
      </c>
      <c r="H48" s="112">
        <v>0</v>
      </c>
      <c r="I48" s="112">
        <v>578310.56999999995</v>
      </c>
      <c r="J48" s="112">
        <v>0</v>
      </c>
      <c r="K48" s="112">
        <v>578310.56999999995</v>
      </c>
    </row>
    <row r="49" spans="1:11" x14ac:dyDescent="0.2">
      <c r="A49" s="111" t="s">
        <v>937</v>
      </c>
      <c r="B49" s="111" t="s">
        <v>938</v>
      </c>
      <c r="C49" s="112">
        <v>0</v>
      </c>
      <c r="D49" s="112">
        <v>0</v>
      </c>
      <c r="E49" s="112">
        <v>151361867.21000001</v>
      </c>
      <c r="F49" s="112">
        <v>0</v>
      </c>
      <c r="G49" s="112">
        <v>151361867.21000001</v>
      </c>
      <c r="H49" s="112">
        <v>0</v>
      </c>
      <c r="I49" s="112">
        <v>151361867.21000001</v>
      </c>
      <c r="J49" s="112">
        <v>0</v>
      </c>
      <c r="K49" s="112">
        <v>151361867.21000001</v>
      </c>
    </row>
    <row r="50" spans="1:11" x14ac:dyDescent="0.2">
      <c r="A50" s="111" t="s">
        <v>939</v>
      </c>
      <c r="B50" s="111" t="s">
        <v>940</v>
      </c>
      <c r="C50" s="112">
        <v>0</v>
      </c>
      <c r="D50" s="112">
        <v>0</v>
      </c>
      <c r="E50" s="112">
        <v>3105132</v>
      </c>
      <c r="F50" s="112">
        <v>3105132</v>
      </c>
      <c r="G50" s="112">
        <v>3105132</v>
      </c>
      <c r="H50" s="112">
        <v>3105132</v>
      </c>
      <c r="I50" s="112">
        <v>0</v>
      </c>
      <c r="J50" s="112">
        <v>0</v>
      </c>
      <c r="K50" s="112">
        <v>0</v>
      </c>
    </row>
    <row r="51" spans="1:11" x14ac:dyDescent="0.2">
      <c r="A51" s="111" t="s">
        <v>941</v>
      </c>
      <c r="B51" s="111" t="s">
        <v>942</v>
      </c>
      <c r="C51" s="112">
        <v>0</v>
      </c>
      <c r="D51" s="112">
        <v>0</v>
      </c>
      <c r="E51" s="112">
        <v>128641.86</v>
      </c>
      <c r="F51" s="112">
        <v>128641.86</v>
      </c>
      <c r="G51" s="112">
        <v>128641.86</v>
      </c>
      <c r="H51" s="112">
        <v>128641.86</v>
      </c>
      <c r="I51" s="112">
        <v>0</v>
      </c>
      <c r="J51" s="112">
        <v>0</v>
      </c>
      <c r="K51" s="112">
        <v>0</v>
      </c>
    </row>
    <row r="52" spans="1:11" x14ac:dyDescent="0.2">
      <c r="A52" s="111" t="s">
        <v>943</v>
      </c>
      <c r="B52" s="111" t="s">
        <v>944</v>
      </c>
      <c r="C52" s="112">
        <v>2176732</v>
      </c>
      <c r="D52" s="112">
        <v>0</v>
      </c>
      <c r="E52" s="112">
        <v>3421474.7</v>
      </c>
      <c r="F52" s="112">
        <v>2949779.05</v>
      </c>
      <c r="G52" s="112">
        <v>5598206.7000000002</v>
      </c>
      <c r="H52" s="112">
        <v>2949779.05</v>
      </c>
      <c r="I52" s="112">
        <v>2648427.65</v>
      </c>
      <c r="J52" s="112">
        <v>0</v>
      </c>
      <c r="K52" s="112">
        <v>2648427.65</v>
      </c>
    </row>
    <row r="53" spans="1:11" x14ac:dyDescent="0.2">
      <c r="A53" s="111" t="s">
        <v>945</v>
      </c>
      <c r="B53" s="111" t="s">
        <v>946</v>
      </c>
      <c r="C53" s="112">
        <v>13142.04</v>
      </c>
      <c r="D53" s="112">
        <v>0</v>
      </c>
      <c r="E53" s="112">
        <v>24300.400000000001</v>
      </c>
      <c r="F53" s="112">
        <v>27550.36</v>
      </c>
      <c r="G53" s="112">
        <v>37442.44</v>
      </c>
      <c r="H53" s="112">
        <v>27550.36</v>
      </c>
      <c r="I53" s="112">
        <v>9892.08</v>
      </c>
      <c r="J53" s="112">
        <v>0</v>
      </c>
      <c r="K53" s="112">
        <v>9892.08</v>
      </c>
    </row>
    <row r="54" spans="1:11" x14ac:dyDescent="0.2">
      <c r="A54" s="111" t="s">
        <v>947</v>
      </c>
      <c r="B54" s="111" t="s">
        <v>948</v>
      </c>
      <c r="C54" s="112">
        <v>0</v>
      </c>
      <c r="D54" s="112">
        <v>0</v>
      </c>
      <c r="E54" s="112">
        <v>542.74</v>
      </c>
      <c r="F54" s="112">
        <v>1851.92</v>
      </c>
      <c r="G54" s="112">
        <v>542.74</v>
      </c>
      <c r="H54" s="112">
        <v>1851.92</v>
      </c>
      <c r="I54" s="112">
        <v>0</v>
      </c>
      <c r="J54" s="112">
        <v>1309.18</v>
      </c>
      <c r="K54" s="112">
        <v>-1309.18</v>
      </c>
    </row>
    <row r="55" spans="1:11" x14ac:dyDescent="0.2">
      <c r="A55" s="111" t="s">
        <v>949</v>
      </c>
      <c r="B55" s="111" t="s">
        <v>950</v>
      </c>
      <c r="C55" s="112">
        <v>0</v>
      </c>
      <c r="D55" s="112">
        <v>170</v>
      </c>
      <c r="E55" s="112">
        <v>223.37</v>
      </c>
      <c r="F55" s="112">
        <v>53.78</v>
      </c>
      <c r="G55" s="112">
        <v>223.37</v>
      </c>
      <c r="H55" s="112">
        <v>223.78</v>
      </c>
      <c r="I55" s="112">
        <v>0</v>
      </c>
      <c r="J55" s="112">
        <v>0.41</v>
      </c>
      <c r="K55" s="112">
        <v>-0.41</v>
      </c>
    </row>
    <row r="56" spans="1:11" x14ac:dyDescent="0.2">
      <c r="A56" s="111" t="s">
        <v>951</v>
      </c>
      <c r="B56" s="111" t="s">
        <v>952</v>
      </c>
      <c r="C56" s="112">
        <v>0</v>
      </c>
      <c r="D56" s="112">
        <v>724.01</v>
      </c>
      <c r="E56" s="112">
        <v>16686.169999999998</v>
      </c>
      <c r="F56" s="112">
        <v>15833.18</v>
      </c>
      <c r="G56" s="112">
        <v>16686.169999999998</v>
      </c>
      <c r="H56" s="112">
        <v>16557.189999999999</v>
      </c>
      <c r="I56" s="112">
        <v>128.97999999999999</v>
      </c>
      <c r="J56" s="112">
        <v>0</v>
      </c>
      <c r="K56" s="112">
        <v>128.97999999999999</v>
      </c>
    </row>
    <row r="57" spans="1:11" x14ac:dyDescent="0.2">
      <c r="A57" s="111" t="s">
        <v>953</v>
      </c>
      <c r="B57" s="111" t="s">
        <v>954</v>
      </c>
      <c r="C57" s="112">
        <v>0</v>
      </c>
      <c r="D57" s="112">
        <v>0</v>
      </c>
      <c r="E57" s="112">
        <v>5217</v>
      </c>
      <c r="F57" s="112">
        <v>5237</v>
      </c>
      <c r="G57" s="112">
        <v>5217</v>
      </c>
      <c r="H57" s="112">
        <v>5237</v>
      </c>
      <c r="I57" s="112">
        <v>0</v>
      </c>
      <c r="J57" s="112">
        <v>20</v>
      </c>
      <c r="K57" s="112">
        <v>-20</v>
      </c>
    </row>
    <row r="58" spans="1:11" x14ac:dyDescent="0.2">
      <c r="A58" s="111" t="s">
        <v>955</v>
      </c>
      <c r="B58" s="111" t="s">
        <v>956</v>
      </c>
      <c r="C58" s="112">
        <v>0</v>
      </c>
      <c r="D58" s="112">
        <v>295.89999999999998</v>
      </c>
      <c r="E58" s="112">
        <v>633.5</v>
      </c>
      <c r="F58" s="112">
        <v>428</v>
      </c>
      <c r="G58" s="112">
        <v>633.5</v>
      </c>
      <c r="H58" s="112">
        <v>723.9</v>
      </c>
      <c r="I58" s="112">
        <v>0</v>
      </c>
      <c r="J58" s="112">
        <v>90.4</v>
      </c>
      <c r="K58" s="112">
        <v>-90.4</v>
      </c>
    </row>
    <row r="59" spans="1:11" x14ac:dyDescent="0.2">
      <c r="A59" s="111" t="s">
        <v>957</v>
      </c>
      <c r="B59" s="111" t="s">
        <v>958</v>
      </c>
      <c r="C59" s="112">
        <v>1242.31</v>
      </c>
      <c r="D59" s="112">
        <v>0</v>
      </c>
      <c r="E59" s="112">
        <v>4061.26</v>
      </c>
      <c r="F59" s="112">
        <v>5397.57</v>
      </c>
      <c r="G59" s="112">
        <v>5303.57</v>
      </c>
      <c r="H59" s="112">
        <v>5397.57</v>
      </c>
      <c r="I59" s="112">
        <v>0</v>
      </c>
      <c r="J59" s="112">
        <v>94</v>
      </c>
      <c r="K59" s="112">
        <v>-94</v>
      </c>
    </row>
    <row r="60" spans="1:11" x14ac:dyDescent="0.2">
      <c r="A60" s="111" t="s">
        <v>959</v>
      </c>
      <c r="B60" s="111" t="s">
        <v>960</v>
      </c>
      <c r="C60" s="112">
        <v>0</v>
      </c>
      <c r="D60" s="112">
        <v>0</v>
      </c>
      <c r="E60" s="112">
        <v>3338.48</v>
      </c>
      <c r="F60" s="112">
        <v>3338.32</v>
      </c>
      <c r="G60" s="112">
        <v>3338.48</v>
      </c>
      <c r="H60" s="112">
        <v>3338.32</v>
      </c>
      <c r="I60" s="112">
        <v>0.16</v>
      </c>
      <c r="J60" s="112">
        <v>0</v>
      </c>
      <c r="K60" s="112">
        <v>0.16</v>
      </c>
    </row>
    <row r="61" spans="1:11" x14ac:dyDescent="0.2">
      <c r="A61" s="111" t="s">
        <v>961</v>
      </c>
      <c r="B61" s="111" t="s">
        <v>962</v>
      </c>
      <c r="C61" s="112">
        <v>0</v>
      </c>
      <c r="D61" s="112">
        <v>0</v>
      </c>
      <c r="E61" s="112">
        <v>23.85</v>
      </c>
      <c r="F61" s="112">
        <v>23.85</v>
      </c>
      <c r="G61" s="112">
        <v>23.85</v>
      </c>
      <c r="H61" s="112">
        <v>23.85</v>
      </c>
      <c r="I61" s="112">
        <v>0</v>
      </c>
      <c r="J61" s="112">
        <v>0</v>
      </c>
      <c r="K61" s="112">
        <v>0</v>
      </c>
    </row>
    <row r="62" spans="1:11" x14ac:dyDescent="0.2">
      <c r="A62" s="111" t="s">
        <v>963</v>
      </c>
      <c r="B62" s="111" t="s">
        <v>964</v>
      </c>
      <c r="C62" s="112">
        <v>0</v>
      </c>
      <c r="D62" s="112">
        <v>0.08</v>
      </c>
      <c r="E62" s="112">
        <v>5386.38</v>
      </c>
      <c r="F62" s="112">
        <v>4868.62</v>
      </c>
      <c r="G62" s="112">
        <v>5386.38</v>
      </c>
      <c r="H62" s="112">
        <v>4868.7</v>
      </c>
      <c r="I62" s="112">
        <v>517.67999999999995</v>
      </c>
      <c r="J62" s="112">
        <v>0</v>
      </c>
      <c r="K62" s="112">
        <v>517.67999999999995</v>
      </c>
    </row>
    <row r="63" spans="1:11" x14ac:dyDescent="0.2">
      <c r="A63" s="111" t="s">
        <v>965</v>
      </c>
      <c r="B63" s="111" t="s">
        <v>1204</v>
      </c>
      <c r="C63" s="112">
        <v>0</v>
      </c>
      <c r="D63" s="112">
        <v>1441.89</v>
      </c>
      <c r="E63" s="112">
        <v>8821.14</v>
      </c>
      <c r="F63" s="112">
        <v>8099.1</v>
      </c>
      <c r="G63" s="112">
        <v>8821.14</v>
      </c>
      <c r="H63" s="112">
        <v>9540.99</v>
      </c>
      <c r="I63" s="112">
        <v>0</v>
      </c>
      <c r="J63" s="112">
        <v>719.85</v>
      </c>
      <c r="K63" s="112">
        <v>-719.85</v>
      </c>
    </row>
    <row r="64" spans="1:11" x14ac:dyDescent="0.2">
      <c r="A64" s="111" t="s">
        <v>967</v>
      </c>
      <c r="B64" s="111" t="s">
        <v>968</v>
      </c>
      <c r="C64" s="112">
        <v>0</v>
      </c>
      <c r="D64" s="112">
        <v>20</v>
      </c>
      <c r="E64" s="112">
        <v>1065</v>
      </c>
      <c r="F64" s="112">
        <v>1135</v>
      </c>
      <c r="G64" s="112">
        <v>1065</v>
      </c>
      <c r="H64" s="112">
        <v>1155</v>
      </c>
      <c r="I64" s="112">
        <v>0</v>
      </c>
      <c r="J64" s="112">
        <v>90</v>
      </c>
      <c r="K64" s="112">
        <v>-90</v>
      </c>
    </row>
    <row r="65" spans="1:11" x14ac:dyDescent="0.2">
      <c r="A65" s="111" t="s">
        <v>969</v>
      </c>
      <c r="B65" s="111" t="s">
        <v>970</v>
      </c>
      <c r="C65" s="112">
        <v>2118.36</v>
      </c>
      <c r="D65" s="112">
        <v>0</v>
      </c>
      <c r="E65" s="112">
        <v>0</v>
      </c>
      <c r="F65" s="112">
        <v>0</v>
      </c>
      <c r="G65" s="112">
        <v>2118.36</v>
      </c>
      <c r="H65" s="112">
        <v>0</v>
      </c>
      <c r="I65" s="112">
        <v>2118.36</v>
      </c>
      <c r="J65" s="112">
        <v>0</v>
      </c>
      <c r="K65" s="112">
        <v>2118.36</v>
      </c>
    </row>
    <row r="66" spans="1:11" x14ac:dyDescent="0.2">
      <c r="A66" s="111" t="s">
        <v>971</v>
      </c>
      <c r="B66" s="111" t="s">
        <v>972</v>
      </c>
      <c r="C66" s="112">
        <v>90000</v>
      </c>
      <c r="D66" s="112">
        <v>0</v>
      </c>
      <c r="E66" s="112">
        <v>0</v>
      </c>
      <c r="F66" s="112">
        <v>0</v>
      </c>
      <c r="G66" s="112">
        <v>90000</v>
      </c>
      <c r="H66" s="112">
        <v>0</v>
      </c>
      <c r="I66" s="112">
        <v>90000</v>
      </c>
      <c r="J66" s="112">
        <v>0</v>
      </c>
      <c r="K66" s="112">
        <v>90000</v>
      </c>
    </row>
    <row r="67" spans="1:11" x14ac:dyDescent="0.2">
      <c r="A67" s="111" t="s">
        <v>973</v>
      </c>
      <c r="B67" s="111" t="s">
        <v>974</v>
      </c>
      <c r="C67" s="112">
        <v>0</v>
      </c>
      <c r="D67" s="112">
        <v>0</v>
      </c>
      <c r="E67" s="112">
        <v>1885.88</v>
      </c>
      <c r="F67" s="112">
        <v>1885.88</v>
      </c>
      <c r="G67" s="112">
        <v>1885.88</v>
      </c>
      <c r="H67" s="112">
        <v>1885.88</v>
      </c>
      <c r="I67" s="112">
        <v>0</v>
      </c>
      <c r="J67" s="112">
        <v>0</v>
      </c>
      <c r="K67" s="112">
        <v>0</v>
      </c>
    </row>
    <row r="68" spans="1:11" x14ac:dyDescent="0.2">
      <c r="A68" s="111" t="s">
        <v>975</v>
      </c>
      <c r="B68" s="111" t="s">
        <v>976</v>
      </c>
      <c r="C68" s="112">
        <v>29213411.859999999</v>
      </c>
      <c r="D68" s="112">
        <v>0</v>
      </c>
      <c r="E68" s="112">
        <v>1288757.1000000001</v>
      </c>
      <c r="F68" s="112">
        <v>1810454.64</v>
      </c>
      <c r="G68" s="112">
        <v>30502168.960000001</v>
      </c>
      <c r="H68" s="112">
        <v>1810454.64</v>
      </c>
      <c r="I68" s="112">
        <v>28691714.32</v>
      </c>
      <c r="J68" s="112">
        <v>0</v>
      </c>
      <c r="K68" s="112">
        <v>28691714.32</v>
      </c>
    </row>
    <row r="69" spans="1:11" x14ac:dyDescent="0.2">
      <c r="A69" s="111" t="s">
        <v>977</v>
      </c>
      <c r="B69" s="111" t="s">
        <v>978</v>
      </c>
      <c r="C69" s="112">
        <v>9998267.8000000007</v>
      </c>
      <c r="D69" s="112">
        <v>0</v>
      </c>
      <c r="E69" s="112">
        <v>429307.3</v>
      </c>
      <c r="F69" s="112">
        <v>555711.87</v>
      </c>
      <c r="G69" s="112">
        <v>10427575.1</v>
      </c>
      <c r="H69" s="112">
        <v>555711.87</v>
      </c>
      <c r="I69" s="112">
        <v>9871863.2300000004</v>
      </c>
      <c r="J69" s="112">
        <v>0</v>
      </c>
      <c r="K69" s="112">
        <v>9871863.2300000004</v>
      </c>
    </row>
    <row r="70" spans="1:11" x14ac:dyDescent="0.2">
      <c r="A70" s="111" t="s">
        <v>979</v>
      </c>
      <c r="B70" s="111" t="s">
        <v>980</v>
      </c>
      <c r="C70" s="112">
        <v>8872378.8200000003</v>
      </c>
      <c r="D70" s="112">
        <v>0</v>
      </c>
      <c r="E70" s="112">
        <v>-60339.79</v>
      </c>
      <c r="F70" s="112">
        <v>53125</v>
      </c>
      <c r="G70" s="112">
        <v>8812039.0299999993</v>
      </c>
      <c r="H70" s="112">
        <v>53125</v>
      </c>
      <c r="I70" s="112">
        <v>8758914.0299999993</v>
      </c>
      <c r="J70" s="112">
        <v>0</v>
      </c>
      <c r="K70" s="112">
        <v>8758914.0299999993</v>
      </c>
    </row>
    <row r="71" spans="1:11" x14ac:dyDescent="0.2">
      <c r="A71" s="111" t="s">
        <v>981</v>
      </c>
      <c r="B71" s="111" t="s">
        <v>982</v>
      </c>
      <c r="C71" s="112">
        <v>10047980.26</v>
      </c>
      <c r="D71" s="112">
        <v>0</v>
      </c>
      <c r="E71" s="112">
        <v>353031.89</v>
      </c>
      <c r="F71" s="112">
        <v>449817.59</v>
      </c>
      <c r="G71" s="112">
        <v>10401012.15</v>
      </c>
      <c r="H71" s="112">
        <v>449817.59</v>
      </c>
      <c r="I71" s="112">
        <v>9951194.5600000005</v>
      </c>
      <c r="J71" s="112">
        <v>0</v>
      </c>
      <c r="K71" s="112">
        <v>9951194.5600000005</v>
      </c>
    </row>
    <row r="72" spans="1:11" x14ac:dyDescent="0.2">
      <c r="A72" s="111" t="s">
        <v>983</v>
      </c>
      <c r="B72" s="111" t="s">
        <v>984</v>
      </c>
      <c r="C72" s="112">
        <v>2521598.0499999998</v>
      </c>
      <c r="D72" s="112">
        <v>0</v>
      </c>
      <c r="E72" s="112">
        <v>30454.42</v>
      </c>
      <c r="F72" s="112">
        <v>53125</v>
      </c>
      <c r="G72" s="112">
        <v>2552052.4700000002</v>
      </c>
      <c r="H72" s="112">
        <v>53125</v>
      </c>
      <c r="I72" s="112">
        <v>2498927.4700000002</v>
      </c>
      <c r="J72" s="112">
        <v>0</v>
      </c>
      <c r="K72" s="112">
        <v>2498927.4700000002</v>
      </c>
    </row>
    <row r="73" spans="1:11" x14ac:dyDescent="0.2">
      <c r="A73" s="111" t="s">
        <v>985</v>
      </c>
      <c r="B73" s="111" t="s">
        <v>986</v>
      </c>
      <c r="C73" s="112">
        <v>5756621370.2799997</v>
      </c>
      <c r="D73" s="112">
        <v>0</v>
      </c>
      <c r="E73" s="112">
        <v>3611751941.9400001</v>
      </c>
      <c r="F73" s="112">
        <v>3611000000</v>
      </c>
      <c r="G73" s="112">
        <v>9368373312.2199993</v>
      </c>
      <c r="H73" s="112">
        <v>3611000000</v>
      </c>
      <c r="I73" s="112">
        <v>5757373312.2200003</v>
      </c>
      <c r="J73" s="112">
        <v>0</v>
      </c>
      <c r="K73" s="112">
        <v>5757373312.2200003</v>
      </c>
    </row>
    <row r="74" spans="1:11" x14ac:dyDescent="0.2">
      <c r="A74" s="111" t="s">
        <v>987</v>
      </c>
      <c r="B74" s="111" t="s">
        <v>988</v>
      </c>
      <c r="C74" s="112">
        <v>583690800</v>
      </c>
      <c r="D74" s="112">
        <v>0</v>
      </c>
      <c r="E74" s="112">
        <v>0</v>
      </c>
      <c r="F74" s="112">
        <v>0</v>
      </c>
      <c r="G74" s="112">
        <v>583690800</v>
      </c>
      <c r="H74" s="112">
        <v>0</v>
      </c>
      <c r="I74" s="112">
        <v>583690800</v>
      </c>
      <c r="J74" s="112">
        <v>0</v>
      </c>
      <c r="K74" s="112">
        <v>583690800</v>
      </c>
    </row>
    <row r="75" spans="1:11" x14ac:dyDescent="0.2">
      <c r="A75" s="111" t="s">
        <v>989</v>
      </c>
      <c r="B75" s="111" t="s">
        <v>990</v>
      </c>
      <c r="C75" s="112">
        <v>1000000</v>
      </c>
      <c r="D75" s="112">
        <v>0</v>
      </c>
      <c r="E75" s="112">
        <v>0</v>
      </c>
      <c r="F75" s="112">
        <v>0</v>
      </c>
      <c r="G75" s="112">
        <v>1000000</v>
      </c>
      <c r="H75" s="112">
        <v>0</v>
      </c>
      <c r="I75" s="112">
        <v>1000000</v>
      </c>
      <c r="J75" s="112">
        <v>0</v>
      </c>
      <c r="K75" s="112">
        <v>1000000</v>
      </c>
    </row>
    <row r="76" spans="1:11" x14ac:dyDescent="0.2">
      <c r="A76" s="111" t="s">
        <v>991</v>
      </c>
      <c r="B76" s="111" t="s">
        <v>992</v>
      </c>
      <c r="C76" s="112">
        <v>179751672.34</v>
      </c>
      <c r="D76" s="112">
        <v>0</v>
      </c>
      <c r="E76" s="112">
        <v>0</v>
      </c>
      <c r="F76" s="112">
        <v>0</v>
      </c>
      <c r="G76" s="112">
        <v>179751672.34</v>
      </c>
      <c r="H76" s="112">
        <v>0</v>
      </c>
      <c r="I76" s="112">
        <v>179751672.34</v>
      </c>
      <c r="J76" s="112">
        <v>0</v>
      </c>
      <c r="K76" s="112">
        <v>179751672.34</v>
      </c>
    </row>
    <row r="77" spans="1:11" x14ac:dyDescent="0.2">
      <c r="A77" s="111" t="s">
        <v>993</v>
      </c>
      <c r="B77" s="111" t="s">
        <v>994</v>
      </c>
      <c r="C77" s="112">
        <v>276582458.47000003</v>
      </c>
      <c r="D77" s="112">
        <v>0</v>
      </c>
      <c r="E77" s="112">
        <v>0</v>
      </c>
      <c r="F77" s="112">
        <v>2850000</v>
      </c>
      <c r="G77" s="112">
        <v>276582458.47000003</v>
      </c>
      <c r="H77" s="112">
        <v>2850000</v>
      </c>
      <c r="I77" s="112">
        <v>273732458.47000003</v>
      </c>
      <c r="J77" s="112">
        <v>0</v>
      </c>
      <c r="K77" s="112">
        <v>273732458.47000003</v>
      </c>
    </row>
    <row r="78" spans="1:11" x14ac:dyDescent="0.2">
      <c r="A78" s="111" t="s">
        <v>995</v>
      </c>
      <c r="B78" s="111" t="s">
        <v>996</v>
      </c>
      <c r="C78" s="112">
        <v>82302507.829999998</v>
      </c>
      <c r="D78" s="112">
        <v>0</v>
      </c>
      <c r="E78" s="112">
        <v>0</v>
      </c>
      <c r="F78" s="112">
        <v>0</v>
      </c>
      <c r="G78" s="112">
        <v>82302507.829999998</v>
      </c>
      <c r="H78" s="112">
        <v>0</v>
      </c>
      <c r="I78" s="112">
        <v>82302507.829999998</v>
      </c>
      <c r="J78" s="112">
        <v>0</v>
      </c>
      <c r="K78" s="112">
        <v>82302507.829999998</v>
      </c>
    </row>
    <row r="79" spans="1:11" x14ac:dyDescent="0.2">
      <c r="A79" s="111" t="s">
        <v>997</v>
      </c>
      <c r="B79" s="111" t="s">
        <v>998</v>
      </c>
      <c r="C79" s="112">
        <v>21738889.670000002</v>
      </c>
      <c r="D79" s="112">
        <v>0</v>
      </c>
      <c r="E79" s="112">
        <v>0</v>
      </c>
      <c r="F79" s="112">
        <v>0</v>
      </c>
      <c r="G79" s="112">
        <v>21738889.670000002</v>
      </c>
      <c r="H79" s="112">
        <v>0</v>
      </c>
      <c r="I79" s="112">
        <v>21738889.670000002</v>
      </c>
      <c r="J79" s="112">
        <v>0</v>
      </c>
      <c r="K79" s="112">
        <v>21738889.670000002</v>
      </c>
    </row>
    <row r="80" spans="1:11" x14ac:dyDescent="0.2">
      <c r="A80" s="111" t="s">
        <v>999</v>
      </c>
      <c r="B80" s="111" t="s">
        <v>1000</v>
      </c>
      <c r="C80" s="112">
        <v>24846748.460000001</v>
      </c>
      <c r="D80" s="112">
        <v>0</v>
      </c>
      <c r="E80" s="112">
        <v>0</v>
      </c>
      <c r="F80" s="112">
        <v>0</v>
      </c>
      <c r="G80" s="112">
        <v>24846748.460000001</v>
      </c>
      <c r="H80" s="112">
        <v>0</v>
      </c>
      <c r="I80" s="112">
        <v>24846748.460000001</v>
      </c>
      <c r="J80" s="112">
        <v>0</v>
      </c>
      <c r="K80" s="112">
        <v>24846748.460000001</v>
      </c>
    </row>
    <row r="81" spans="1:11" x14ac:dyDescent="0.2">
      <c r="A81" s="111" t="s">
        <v>1001</v>
      </c>
      <c r="B81" s="111" t="s">
        <v>651</v>
      </c>
      <c r="C81" s="112">
        <v>188198127.62</v>
      </c>
      <c r="D81" s="112">
        <v>0</v>
      </c>
      <c r="E81" s="112">
        <v>0</v>
      </c>
      <c r="F81" s="112">
        <v>184938409.47</v>
      </c>
      <c r="G81" s="112">
        <v>188198127.62</v>
      </c>
      <c r="H81" s="112">
        <v>184938409.47</v>
      </c>
      <c r="I81" s="112">
        <v>3259718.15</v>
      </c>
      <c r="J81" s="112">
        <v>0</v>
      </c>
      <c r="K81" s="112">
        <v>3259718.15</v>
      </c>
    </row>
    <row r="82" spans="1:11" x14ac:dyDescent="0.2">
      <c r="A82" s="111" t="s">
        <v>1002</v>
      </c>
      <c r="B82" s="111" t="s">
        <v>649</v>
      </c>
      <c r="C82" s="112">
        <v>361226627.44999999</v>
      </c>
      <c r="D82" s="112">
        <v>0</v>
      </c>
      <c r="E82" s="112">
        <v>0</v>
      </c>
      <c r="F82" s="112">
        <v>26257794.420000002</v>
      </c>
      <c r="G82" s="112">
        <v>361226627.44999999</v>
      </c>
      <c r="H82" s="112">
        <v>26257794.420000002</v>
      </c>
      <c r="I82" s="112">
        <v>334968833.02999997</v>
      </c>
      <c r="J82" s="112">
        <v>0</v>
      </c>
      <c r="K82" s="112">
        <v>334968833.02999997</v>
      </c>
    </row>
    <row r="83" spans="1:11" x14ac:dyDescent="0.2">
      <c r="A83" s="111" t="s">
        <v>1003</v>
      </c>
      <c r="B83" s="111" t="s">
        <v>647</v>
      </c>
      <c r="C83" s="112">
        <v>53957029.990000002</v>
      </c>
      <c r="D83" s="112">
        <v>0</v>
      </c>
      <c r="E83" s="112">
        <v>0</v>
      </c>
      <c r="F83" s="112">
        <v>7477964.46</v>
      </c>
      <c r="G83" s="112">
        <v>53957029.990000002</v>
      </c>
      <c r="H83" s="112">
        <v>7477964.46</v>
      </c>
      <c r="I83" s="112">
        <v>46479065.530000001</v>
      </c>
      <c r="J83" s="112">
        <v>0</v>
      </c>
      <c r="K83" s="112">
        <v>46479065.530000001</v>
      </c>
    </row>
    <row r="84" spans="1:11" x14ac:dyDescent="0.2">
      <c r="A84" s="111" t="s">
        <v>1004</v>
      </c>
      <c r="B84" s="111" t="s">
        <v>1005</v>
      </c>
      <c r="C84" s="112">
        <v>104979254.51000001</v>
      </c>
      <c r="D84" s="112">
        <v>0</v>
      </c>
      <c r="E84" s="112">
        <v>0</v>
      </c>
      <c r="F84" s="112">
        <v>26500000</v>
      </c>
      <c r="G84" s="112">
        <v>104979254.51000001</v>
      </c>
      <c r="H84" s="112">
        <v>26500000</v>
      </c>
      <c r="I84" s="112">
        <v>78479254.510000005</v>
      </c>
      <c r="J84" s="112">
        <v>0</v>
      </c>
      <c r="K84" s="112">
        <v>78479254.510000005</v>
      </c>
    </row>
    <row r="85" spans="1:11" x14ac:dyDescent="0.2">
      <c r="A85" s="111" t="s">
        <v>1006</v>
      </c>
      <c r="B85" s="111" t="s">
        <v>1007</v>
      </c>
      <c r="C85" s="112">
        <v>7540.05</v>
      </c>
      <c r="D85" s="112">
        <v>0</v>
      </c>
      <c r="E85" s="112">
        <v>0</v>
      </c>
      <c r="F85" s="112">
        <v>0</v>
      </c>
      <c r="G85" s="112">
        <v>7540.05</v>
      </c>
      <c r="H85" s="112">
        <v>0</v>
      </c>
      <c r="I85" s="112">
        <v>7540.05</v>
      </c>
      <c r="J85" s="112">
        <v>0</v>
      </c>
      <c r="K85" s="112">
        <v>7540.05</v>
      </c>
    </row>
    <row r="86" spans="1:11" x14ac:dyDescent="0.2">
      <c r="A86" s="111" t="s">
        <v>1008</v>
      </c>
      <c r="B86" s="111" t="s">
        <v>1009</v>
      </c>
      <c r="C86" s="112">
        <v>163123.13</v>
      </c>
      <c r="D86" s="112">
        <v>0</v>
      </c>
      <c r="E86" s="112">
        <v>657463.9</v>
      </c>
      <c r="F86" s="112">
        <v>670491.22</v>
      </c>
      <c r="G86" s="112">
        <v>820587.03</v>
      </c>
      <c r="H86" s="112">
        <v>670491.22</v>
      </c>
      <c r="I86" s="112">
        <v>150095.81</v>
      </c>
      <c r="J86" s="112">
        <v>0</v>
      </c>
      <c r="K86" s="112">
        <v>150095.81</v>
      </c>
    </row>
    <row r="87" spans="1:11" x14ac:dyDescent="0.2">
      <c r="A87" s="111" t="s">
        <v>1010</v>
      </c>
      <c r="B87" s="111" t="s">
        <v>1011</v>
      </c>
      <c r="C87" s="112">
        <v>129549446.31</v>
      </c>
      <c r="D87" s="112">
        <v>0</v>
      </c>
      <c r="E87" s="112">
        <v>396770742.56</v>
      </c>
      <c r="F87" s="112">
        <v>382965872.14999998</v>
      </c>
      <c r="G87" s="112">
        <v>526320188.87</v>
      </c>
      <c r="H87" s="112">
        <v>382965872.14999998</v>
      </c>
      <c r="I87" s="112">
        <v>143354316.72</v>
      </c>
      <c r="J87" s="112">
        <v>0</v>
      </c>
      <c r="K87" s="112">
        <v>143354316.72</v>
      </c>
    </row>
    <row r="88" spans="1:11" x14ac:dyDescent="0.2">
      <c r="A88" s="111" t="s">
        <v>1012</v>
      </c>
      <c r="B88" s="111" t="s">
        <v>1013</v>
      </c>
      <c r="C88" s="112">
        <v>0</v>
      </c>
      <c r="D88" s="112">
        <v>0</v>
      </c>
      <c r="E88" s="112">
        <v>268028867.21000001</v>
      </c>
      <c r="F88" s="112">
        <v>226876867.21000001</v>
      </c>
      <c r="G88" s="112">
        <v>268028867.21000001</v>
      </c>
      <c r="H88" s="112">
        <v>226876867.21000001</v>
      </c>
      <c r="I88" s="112">
        <v>41152000</v>
      </c>
      <c r="J88" s="112">
        <v>0</v>
      </c>
      <c r="K88" s="112">
        <v>41152000</v>
      </c>
    </row>
    <row r="89" spans="1:11" x14ac:dyDescent="0.2">
      <c r="A89" s="111" t="s">
        <v>1014</v>
      </c>
      <c r="B89" s="111" t="s">
        <v>1015</v>
      </c>
      <c r="C89" s="112">
        <v>6358904.1100000003</v>
      </c>
      <c r="D89" s="112">
        <v>0</v>
      </c>
      <c r="E89" s="112">
        <v>0</v>
      </c>
      <c r="F89" s="112">
        <v>0</v>
      </c>
      <c r="G89" s="112">
        <v>6358904.1100000003</v>
      </c>
      <c r="H89" s="112">
        <v>0</v>
      </c>
      <c r="I89" s="112">
        <v>6358904.1100000003</v>
      </c>
      <c r="J89" s="112">
        <v>0</v>
      </c>
      <c r="K89" s="112">
        <v>6358904.1100000003</v>
      </c>
    </row>
    <row r="90" spans="1:11" x14ac:dyDescent="0.2">
      <c r="A90" s="111" t="s">
        <v>1016</v>
      </c>
      <c r="B90" s="111" t="s">
        <v>1017</v>
      </c>
      <c r="C90" s="112">
        <v>8500</v>
      </c>
      <c r="D90" s="112">
        <v>0</v>
      </c>
      <c r="E90" s="112">
        <v>0</v>
      </c>
      <c r="F90" s="112">
        <v>0</v>
      </c>
      <c r="G90" s="112">
        <v>8500</v>
      </c>
      <c r="H90" s="112">
        <v>0</v>
      </c>
      <c r="I90" s="112">
        <v>8500</v>
      </c>
      <c r="J90" s="112">
        <v>0</v>
      </c>
      <c r="K90" s="112">
        <v>8500</v>
      </c>
    </row>
    <row r="91" spans="1:11" x14ac:dyDescent="0.2">
      <c r="A91" s="111" t="s">
        <v>1018</v>
      </c>
      <c r="B91" s="111" t="s">
        <v>1019</v>
      </c>
      <c r="C91" s="112">
        <v>16250</v>
      </c>
      <c r="D91" s="112">
        <v>0</v>
      </c>
      <c r="E91" s="112">
        <v>0</v>
      </c>
      <c r="F91" s="112">
        <v>0</v>
      </c>
      <c r="G91" s="112">
        <v>16250</v>
      </c>
      <c r="H91" s="112">
        <v>0</v>
      </c>
      <c r="I91" s="112">
        <v>16250</v>
      </c>
      <c r="J91" s="112">
        <v>0</v>
      </c>
      <c r="K91" s="112">
        <v>16250</v>
      </c>
    </row>
    <row r="92" spans="1:11" x14ac:dyDescent="0.2">
      <c r="A92" s="111" t="s">
        <v>1020</v>
      </c>
      <c r="B92" s="111" t="s">
        <v>1021</v>
      </c>
      <c r="C92" s="112">
        <v>314732.59999999998</v>
      </c>
      <c r="D92" s="112">
        <v>0</v>
      </c>
      <c r="E92" s="112">
        <v>0</v>
      </c>
      <c r="F92" s="112">
        <v>0</v>
      </c>
      <c r="G92" s="112">
        <v>314732.59999999998</v>
      </c>
      <c r="H92" s="112">
        <v>0</v>
      </c>
      <c r="I92" s="112">
        <v>314732.59999999998</v>
      </c>
      <c r="J92" s="112">
        <v>0</v>
      </c>
      <c r="K92" s="112">
        <v>314732.59999999998</v>
      </c>
    </row>
    <row r="93" spans="1:11" x14ac:dyDescent="0.2">
      <c r="A93" s="111" t="s">
        <v>1022</v>
      </c>
      <c r="B93" s="111" t="s">
        <v>1023</v>
      </c>
      <c r="C93" s="112">
        <v>0</v>
      </c>
      <c r="D93" s="112">
        <v>381187085.23000002</v>
      </c>
      <c r="E93" s="112">
        <v>0</v>
      </c>
      <c r="F93" s="112">
        <v>0</v>
      </c>
      <c r="G93" s="112">
        <v>0</v>
      </c>
      <c r="H93" s="112">
        <v>381187085.23000002</v>
      </c>
      <c r="I93" s="112">
        <v>0</v>
      </c>
      <c r="J93" s="112">
        <v>381187085.23000002</v>
      </c>
      <c r="K93" s="112">
        <v>-381187085.23000002</v>
      </c>
    </row>
    <row r="94" spans="1:11" x14ac:dyDescent="0.2">
      <c r="A94" s="111" t="s">
        <v>1024</v>
      </c>
      <c r="B94" s="111" t="s">
        <v>1025</v>
      </c>
      <c r="C94" s="112">
        <v>0</v>
      </c>
      <c r="D94" s="112">
        <v>179751672.34</v>
      </c>
      <c r="E94" s="112">
        <v>0</v>
      </c>
      <c r="F94" s="112">
        <v>0</v>
      </c>
      <c r="G94" s="112">
        <v>0</v>
      </c>
      <c r="H94" s="112">
        <v>179751672.34</v>
      </c>
      <c r="I94" s="112">
        <v>0</v>
      </c>
      <c r="J94" s="112">
        <v>179751672.34</v>
      </c>
      <c r="K94" s="112">
        <v>-179751672.34</v>
      </c>
    </row>
    <row r="95" spans="1:11" x14ac:dyDescent="0.2">
      <c r="A95" s="111" t="s">
        <v>1026</v>
      </c>
      <c r="B95" s="111" t="s">
        <v>1027</v>
      </c>
      <c r="C95" s="112">
        <v>0</v>
      </c>
      <c r="D95" s="112">
        <v>8386925.8700000001</v>
      </c>
      <c r="E95" s="112">
        <v>0</v>
      </c>
      <c r="F95" s="112">
        <v>0</v>
      </c>
      <c r="G95" s="112">
        <v>0</v>
      </c>
      <c r="H95" s="112">
        <v>8386925.8700000001</v>
      </c>
      <c r="I95" s="112">
        <v>0</v>
      </c>
      <c r="J95" s="112">
        <v>8386925.8700000001</v>
      </c>
      <c r="K95" s="112">
        <v>-8386925.8700000001</v>
      </c>
    </row>
    <row r="96" spans="1:11" ht="14.25" x14ac:dyDescent="0.2">
      <c r="A96" s="561" t="s">
        <v>1177</v>
      </c>
      <c r="B96" s="561"/>
      <c r="C96" s="113">
        <v>7993006952.5100002</v>
      </c>
      <c r="D96" s="113">
        <v>569328335.32000005</v>
      </c>
      <c r="E96" s="113">
        <v>8699816901.0599995</v>
      </c>
      <c r="F96" s="113">
        <v>8109155305.46</v>
      </c>
      <c r="G96" s="113">
        <v>16692823853.57</v>
      </c>
      <c r="H96" s="113">
        <v>8678483640.7800007</v>
      </c>
      <c r="I96" s="113">
        <v>8583668220.0699997</v>
      </c>
      <c r="J96" s="113">
        <v>569328007.27999997</v>
      </c>
      <c r="K96" s="113">
        <v>8014340212.79</v>
      </c>
    </row>
    <row r="97" spans="1:11" x14ac:dyDescent="0.2">
      <c r="A97" s="557"/>
      <c r="B97" s="557"/>
      <c r="C97" s="557"/>
      <c r="D97" s="557"/>
      <c r="E97" s="557"/>
      <c r="F97" s="557"/>
      <c r="G97" s="557"/>
      <c r="H97" s="557"/>
      <c r="I97" s="557"/>
      <c r="J97" s="557"/>
      <c r="K97" s="557"/>
    </row>
    <row r="98" spans="1:11" x14ac:dyDescent="0.2">
      <c r="A98" s="559" t="s">
        <v>771</v>
      </c>
      <c r="B98" s="559"/>
      <c r="C98" s="559"/>
      <c r="D98" s="559"/>
      <c r="E98" s="559"/>
      <c r="F98" s="559"/>
      <c r="G98" s="559"/>
      <c r="H98" s="559"/>
      <c r="I98" s="559"/>
      <c r="J98" s="559"/>
      <c r="K98" s="559"/>
    </row>
    <row r="99" spans="1:11" ht="12.75" customHeight="1" x14ac:dyDescent="0.2">
      <c r="A99" s="291" t="s">
        <v>772</v>
      </c>
      <c r="B99" s="291" t="s">
        <v>773</v>
      </c>
      <c r="C99" s="560" t="s">
        <v>774</v>
      </c>
      <c r="D99" s="560"/>
      <c r="E99" s="560" t="s">
        <v>775</v>
      </c>
      <c r="F99" s="560"/>
      <c r="G99" s="560" t="s">
        <v>776</v>
      </c>
      <c r="H99" s="560"/>
      <c r="I99" s="560" t="s">
        <v>777</v>
      </c>
      <c r="J99" s="560"/>
      <c r="K99" s="291" t="s">
        <v>778</v>
      </c>
    </row>
    <row r="100" spans="1:11" x14ac:dyDescent="0.2">
      <c r="A100" s="111" t="s">
        <v>1029</v>
      </c>
      <c r="B100" s="111" t="s">
        <v>1030</v>
      </c>
      <c r="C100" s="112">
        <v>0</v>
      </c>
      <c r="D100" s="112">
        <v>150017.1</v>
      </c>
      <c r="E100" s="112">
        <v>1985526.65</v>
      </c>
      <c r="F100" s="112">
        <v>2156786.87</v>
      </c>
      <c r="G100" s="112">
        <v>1985526.65</v>
      </c>
      <c r="H100" s="112">
        <v>2306803.9700000002</v>
      </c>
      <c r="I100" s="112">
        <v>0</v>
      </c>
      <c r="J100" s="112">
        <v>321277.32</v>
      </c>
      <c r="K100" s="112">
        <v>-321277.32</v>
      </c>
    </row>
    <row r="101" spans="1:11" x14ac:dyDescent="0.2">
      <c r="A101" s="111" t="s">
        <v>1213</v>
      </c>
      <c r="B101" s="111" t="s">
        <v>1214</v>
      </c>
      <c r="C101" s="112">
        <v>0</v>
      </c>
      <c r="D101" s="112">
        <v>0</v>
      </c>
      <c r="E101" s="112">
        <v>0</v>
      </c>
      <c r="F101" s="112">
        <v>16226.8</v>
      </c>
      <c r="G101" s="112">
        <v>0</v>
      </c>
      <c r="H101" s="112">
        <v>16226.8</v>
      </c>
      <c r="I101" s="112">
        <v>0</v>
      </c>
      <c r="J101" s="112">
        <v>16226.8</v>
      </c>
      <c r="K101" s="112">
        <v>-16226.8</v>
      </c>
    </row>
    <row r="102" spans="1:11" x14ac:dyDescent="0.2">
      <c r="A102" s="111" t="s">
        <v>1031</v>
      </c>
      <c r="B102" s="111" t="s">
        <v>1032</v>
      </c>
      <c r="C102" s="112">
        <v>0</v>
      </c>
      <c r="D102" s="112">
        <v>20840.57</v>
      </c>
      <c r="E102" s="112">
        <v>20840.57</v>
      </c>
      <c r="F102" s="112">
        <v>0</v>
      </c>
      <c r="G102" s="112">
        <v>20840.57</v>
      </c>
      <c r="H102" s="112">
        <v>20840.57</v>
      </c>
      <c r="I102" s="112">
        <v>0</v>
      </c>
      <c r="J102" s="112">
        <v>0</v>
      </c>
      <c r="K102" s="112">
        <v>0</v>
      </c>
    </row>
    <row r="103" spans="1:11" x14ac:dyDescent="0.2">
      <c r="A103" s="111" t="s">
        <v>1033</v>
      </c>
      <c r="B103" s="111" t="s">
        <v>809</v>
      </c>
      <c r="C103" s="112">
        <v>0</v>
      </c>
      <c r="D103" s="112">
        <v>32553.119999999999</v>
      </c>
      <c r="E103" s="112">
        <v>512464.97</v>
      </c>
      <c r="F103" s="112">
        <v>529197.73</v>
      </c>
      <c r="G103" s="112">
        <v>512464.97</v>
      </c>
      <c r="H103" s="112">
        <v>561750.85</v>
      </c>
      <c r="I103" s="112">
        <v>0</v>
      </c>
      <c r="J103" s="112">
        <v>49285.88</v>
      </c>
      <c r="K103" s="112">
        <v>-49285.88</v>
      </c>
    </row>
    <row r="104" spans="1:11" x14ac:dyDescent="0.2">
      <c r="A104" s="111" t="s">
        <v>1034</v>
      </c>
      <c r="B104" s="111" t="s">
        <v>1035</v>
      </c>
      <c r="C104" s="112">
        <v>0</v>
      </c>
      <c r="D104" s="112">
        <v>42114.05</v>
      </c>
      <c r="E104" s="112">
        <v>461329.46</v>
      </c>
      <c r="F104" s="112">
        <v>468255.85</v>
      </c>
      <c r="G104" s="112">
        <v>461329.46</v>
      </c>
      <c r="H104" s="112">
        <v>510369.9</v>
      </c>
      <c r="I104" s="112">
        <v>0</v>
      </c>
      <c r="J104" s="112">
        <v>49040.44</v>
      </c>
      <c r="K104" s="112">
        <v>-49040.44</v>
      </c>
    </row>
    <row r="105" spans="1:11" x14ac:dyDescent="0.2">
      <c r="A105" s="111" t="s">
        <v>1036</v>
      </c>
      <c r="B105" s="111" t="s">
        <v>1037</v>
      </c>
      <c r="C105" s="112">
        <v>0</v>
      </c>
      <c r="D105" s="112">
        <v>11578.57</v>
      </c>
      <c r="E105" s="112">
        <v>132073.98000000001</v>
      </c>
      <c r="F105" s="112">
        <v>132031.20000000001</v>
      </c>
      <c r="G105" s="112">
        <v>132073.98000000001</v>
      </c>
      <c r="H105" s="112">
        <v>143609.76999999999</v>
      </c>
      <c r="I105" s="112">
        <v>0</v>
      </c>
      <c r="J105" s="112">
        <v>11535.79</v>
      </c>
      <c r="K105" s="112">
        <v>-11535.79</v>
      </c>
    </row>
    <row r="106" spans="1:11" x14ac:dyDescent="0.2">
      <c r="A106" s="111" t="s">
        <v>1038</v>
      </c>
      <c r="B106" s="111" t="s">
        <v>1039</v>
      </c>
      <c r="C106" s="112">
        <v>0</v>
      </c>
      <c r="D106" s="112">
        <v>701.16</v>
      </c>
      <c r="E106" s="112">
        <v>7924.11</v>
      </c>
      <c r="F106" s="112">
        <v>8050.43</v>
      </c>
      <c r="G106" s="112">
        <v>7924.11</v>
      </c>
      <c r="H106" s="112">
        <v>8751.59</v>
      </c>
      <c r="I106" s="112">
        <v>0</v>
      </c>
      <c r="J106" s="112">
        <v>827.48</v>
      </c>
      <c r="K106" s="112">
        <v>-827.48</v>
      </c>
    </row>
    <row r="107" spans="1:11" x14ac:dyDescent="0.2">
      <c r="A107" s="111" t="s">
        <v>1040</v>
      </c>
      <c r="B107" s="111" t="s">
        <v>1041</v>
      </c>
      <c r="C107" s="112">
        <v>0</v>
      </c>
      <c r="D107" s="112">
        <v>39606.78</v>
      </c>
      <c r="E107" s="112">
        <v>475185.36</v>
      </c>
      <c r="F107" s="112">
        <v>481215.55</v>
      </c>
      <c r="G107" s="112">
        <v>475185.36</v>
      </c>
      <c r="H107" s="112">
        <v>520822.33</v>
      </c>
      <c r="I107" s="112">
        <v>0</v>
      </c>
      <c r="J107" s="112">
        <v>45636.97</v>
      </c>
      <c r="K107" s="112">
        <v>-45636.97</v>
      </c>
    </row>
    <row r="108" spans="1:11" x14ac:dyDescent="0.2">
      <c r="A108" s="111" t="s">
        <v>1042</v>
      </c>
      <c r="B108" s="111" t="s">
        <v>1043</v>
      </c>
      <c r="C108" s="112">
        <v>0</v>
      </c>
      <c r="D108" s="112">
        <v>5014.6400000000003</v>
      </c>
      <c r="E108" s="112">
        <v>5014.6400000000003</v>
      </c>
      <c r="F108" s="112">
        <v>0</v>
      </c>
      <c r="G108" s="112">
        <v>5014.6400000000003</v>
      </c>
      <c r="H108" s="112">
        <v>5014.6400000000003</v>
      </c>
      <c r="I108" s="112">
        <v>0</v>
      </c>
      <c r="J108" s="112">
        <v>0</v>
      </c>
      <c r="K108" s="112">
        <v>0</v>
      </c>
    </row>
    <row r="109" spans="1:11" x14ac:dyDescent="0.2">
      <c r="A109" s="111" t="s">
        <v>1044</v>
      </c>
      <c r="B109" s="111" t="s">
        <v>369</v>
      </c>
      <c r="C109" s="112">
        <v>0</v>
      </c>
      <c r="D109" s="112">
        <v>1474.88</v>
      </c>
      <c r="E109" s="112">
        <v>1506.64</v>
      </c>
      <c r="F109" s="112">
        <v>31.76</v>
      </c>
      <c r="G109" s="112">
        <v>1506.64</v>
      </c>
      <c r="H109" s="112">
        <v>1506.64</v>
      </c>
      <c r="I109" s="112">
        <v>0</v>
      </c>
      <c r="J109" s="112">
        <v>0</v>
      </c>
      <c r="K109" s="112">
        <v>0</v>
      </c>
    </row>
    <row r="110" spans="1:11" x14ac:dyDescent="0.2">
      <c r="A110" s="111" t="s">
        <v>1045</v>
      </c>
      <c r="B110" s="111" t="s">
        <v>1046</v>
      </c>
      <c r="C110" s="112">
        <v>0</v>
      </c>
      <c r="D110" s="112">
        <v>915.54</v>
      </c>
      <c r="E110" s="112">
        <v>6945.95</v>
      </c>
      <c r="F110" s="112">
        <v>6030.41</v>
      </c>
      <c r="G110" s="112">
        <v>6945.95</v>
      </c>
      <c r="H110" s="112">
        <v>6945.95</v>
      </c>
      <c r="I110" s="112">
        <v>0</v>
      </c>
      <c r="J110" s="112">
        <v>0</v>
      </c>
      <c r="K110" s="112">
        <v>0</v>
      </c>
    </row>
    <row r="111" spans="1:11" x14ac:dyDescent="0.2">
      <c r="A111" s="111" t="s">
        <v>1047</v>
      </c>
      <c r="B111" s="111" t="s">
        <v>1048</v>
      </c>
      <c r="C111" s="112">
        <v>0</v>
      </c>
      <c r="D111" s="112">
        <v>14381.44</v>
      </c>
      <c r="E111" s="112">
        <v>90620.73</v>
      </c>
      <c r="F111" s="112">
        <v>86159.13</v>
      </c>
      <c r="G111" s="112">
        <v>90620.73</v>
      </c>
      <c r="H111" s="112">
        <v>100540.57</v>
      </c>
      <c r="I111" s="112">
        <v>0</v>
      </c>
      <c r="J111" s="112">
        <v>9919.84</v>
      </c>
      <c r="K111" s="112">
        <v>-9919.84</v>
      </c>
    </row>
    <row r="112" spans="1:11" x14ac:dyDescent="0.2">
      <c r="A112" s="111" t="s">
        <v>1049</v>
      </c>
      <c r="B112" s="111" t="s">
        <v>1050</v>
      </c>
      <c r="C112" s="112">
        <v>0</v>
      </c>
      <c r="D112" s="112">
        <v>5892</v>
      </c>
      <c r="E112" s="112">
        <v>44096</v>
      </c>
      <c r="F112" s="112">
        <v>42976</v>
      </c>
      <c r="G112" s="112">
        <v>44096</v>
      </c>
      <c r="H112" s="112">
        <v>48868</v>
      </c>
      <c r="I112" s="112">
        <v>0</v>
      </c>
      <c r="J112" s="112">
        <v>4772</v>
      </c>
      <c r="K112" s="112">
        <v>-4772</v>
      </c>
    </row>
    <row r="113" spans="1:11" x14ac:dyDescent="0.2">
      <c r="A113" s="111" t="s">
        <v>1051</v>
      </c>
      <c r="B113" s="111" t="s">
        <v>1052</v>
      </c>
      <c r="C113" s="112">
        <v>0</v>
      </c>
      <c r="D113" s="112">
        <v>0</v>
      </c>
      <c r="E113" s="112">
        <v>11250</v>
      </c>
      <c r="F113" s="112">
        <v>11250</v>
      </c>
      <c r="G113" s="112">
        <v>11250</v>
      </c>
      <c r="H113" s="112">
        <v>11250</v>
      </c>
      <c r="I113" s="112">
        <v>0</v>
      </c>
      <c r="J113" s="112">
        <v>0</v>
      </c>
      <c r="K113" s="112">
        <v>0</v>
      </c>
    </row>
    <row r="114" spans="1:11" x14ac:dyDescent="0.2">
      <c r="A114" s="111" t="s">
        <v>1053</v>
      </c>
      <c r="B114" s="111" t="s">
        <v>1054</v>
      </c>
      <c r="C114" s="112">
        <v>0</v>
      </c>
      <c r="D114" s="112">
        <v>0</v>
      </c>
      <c r="E114" s="112">
        <v>1309.93</v>
      </c>
      <c r="F114" s="112">
        <v>1307.9000000000001</v>
      </c>
      <c r="G114" s="112">
        <v>1309.93</v>
      </c>
      <c r="H114" s="112">
        <v>1307.9000000000001</v>
      </c>
      <c r="I114" s="112">
        <v>2.0299999999999998</v>
      </c>
      <c r="J114" s="112">
        <v>0</v>
      </c>
      <c r="K114" s="112">
        <v>2.0299999999999998</v>
      </c>
    </row>
    <row r="115" spans="1:11" x14ac:dyDescent="0.2">
      <c r="A115" s="111" t="s">
        <v>1055</v>
      </c>
      <c r="B115" s="111" t="s">
        <v>1056</v>
      </c>
      <c r="C115" s="112">
        <v>0</v>
      </c>
      <c r="D115" s="112">
        <v>0</v>
      </c>
      <c r="E115" s="112">
        <v>436.65</v>
      </c>
      <c r="F115" s="112">
        <v>435.97</v>
      </c>
      <c r="G115" s="112">
        <v>436.65</v>
      </c>
      <c r="H115" s="112">
        <v>435.97</v>
      </c>
      <c r="I115" s="112">
        <v>0.68</v>
      </c>
      <c r="J115" s="112">
        <v>0</v>
      </c>
      <c r="K115" s="112">
        <v>0.68</v>
      </c>
    </row>
    <row r="116" spans="1:11" x14ac:dyDescent="0.2">
      <c r="A116" s="111" t="s">
        <v>1057</v>
      </c>
      <c r="B116" s="111" t="s">
        <v>1058</v>
      </c>
      <c r="C116" s="112">
        <v>0</v>
      </c>
      <c r="D116" s="112">
        <v>0</v>
      </c>
      <c r="E116" s="112">
        <v>4451.6499999999996</v>
      </c>
      <c r="F116" s="112">
        <v>4444.75</v>
      </c>
      <c r="G116" s="112">
        <v>4451.6499999999996</v>
      </c>
      <c r="H116" s="112">
        <v>4444.75</v>
      </c>
      <c r="I116" s="112">
        <v>6.9</v>
      </c>
      <c r="J116" s="112">
        <v>0</v>
      </c>
      <c r="K116" s="112">
        <v>6.9</v>
      </c>
    </row>
    <row r="117" spans="1:11" x14ac:dyDescent="0.2">
      <c r="A117" s="111" t="s">
        <v>1059</v>
      </c>
      <c r="B117" s="111" t="s">
        <v>1060</v>
      </c>
      <c r="C117" s="112">
        <v>0</v>
      </c>
      <c r="D117" s="112">
        <v>0</v>
      </c>
      <c r="E117" s="112">
        <v>1309.93</v>
      </c>
      <c r="F117" s="112">
        <v>1307.9000000000001</v>
      </c>
      <c r="G117" s="112">
        <v>1309.93</v>
      </c>
      <c r="H117" s="112">
        <v>1307.9000000000001</v>
      </c>
      <c r="I117" s="112">
        <v>2.0299999999999998</v>
      </c>
      <c r="J117" s="112">
        <v>0</v>
      </c>
      <c r="K117" s="112">
        <v>2.0299999999999998</v>
      </c>
    </row>
    <row r="118" spans="1:11" x14ac:dyDescent="0.2">
      <c r="A118" s="111" t="s">
        <v>1061</v>
      </c>
      <c r="B118" s="111" t="s">
        <v>1062</v>
      </c>
      <c r="C118" s="112">
        <v>0</v>
      </c>
      <c r="D118" s="112">
        <v>261297.72</v>
      </c>
      <c r="E118" s="112">
        <v>1497509.02</v>
      </c>
      <c r="F118" s="112">
        <v>1432293.39</v>
      </c>
      <c r="G118" s="112">
        <v>1497509.02</v>
      </c>
      <c r="H118" s="112">
        <v>1693591.11</v>
      </c>
      <c r="I118" s="112">
        <v>0</v>
      </c>
      <c r="J118" s="112">
        <v>196082.09</v>
      </c>
      <c r="K118" s="112">
        <v>-196082.09</v>
      </c>
    </row>
    <row r="119" spans="1:11" x14ac:dyDescent="0.2">
      <c r="A119" s="111" t="s">
        <v>1063</v>
      </c>
      <c r="B119" s="111" t="s">
        <v>1064</v>
      </c>
      <c r="C119" s="112">
        <v>0</v>
      </c>
      <c r="D119" s="112">
        <v>0</v>
      </c>
      <c r="E119" s="112">
        <v>139368.06</v>
      </c>
      <c r="F119" s="112">
        <v>138145.81</v>
      </c>
      <c r="G119" s="112">
        <v>139368.06</v>
      </c>
      <c r="H119" s="112">
        <v>138145.81</v>
      </c>
      <c r="I119" s="112">
        <v>1222.25</v>
      </c>
      <c r="J119" s="112">
        <v>0</v>
      </c>
      <c r="K119" s="112">
        <v>1222.25</v>
      </c>
    </row>
    <row r="120" spans="1:11" x14ac:dyDescent="0.2">
      <c r="A120" s="111" t="s">
        <v>1065</v>
      </c>
      <c r="B120" s="111" t="s">
        <v>1066</v>
      </c>
      <c r="C120" s="112">
        <v>0</v>
      </c>
      <c r="D120" s="112">
        <v>78819.44</v>
      </c>
      <c r="E120" s="112">
        <v>0</v>
      </c>
      <c r="F120" s="112">
        <v>0</v>
      </c>
      <c r="G120" s="112">
        <v>0</v>
      </c>
      <c r="H120" s="112">
        <v>78819.44</v>
      </c>
      <c r="I120" s="112">
        <v>0</v>
      </c>
      <c r="J120" s="112">
        <v>78819.44</v>
      </c>
      <c r="K120" s="112">
        <v>-78819.44</v>
      </c>
    </row>
    <row r="121" spans="1:11" x14ac:dyDescent="0.2">
      <c r="A121" s="111" t="s">
        <v>1067</v>
      </c>
      <c r="B121" s="111" t="s">
        <v>1068</v>
      </c>
      <c r="C121" s="112">
        <v>0</v>
      </c>
      <c r="D121" s="112">
        <v>418021.2</v>
      </c>
      <c r="E121" s="112">
        <v>0</v>
      </c>
      <c r="F121" s="112">
        <v>0</v>
      </c>
      <c r="G121" s="112">
        <v>0</v>
      </c>
      <c r="H121" s="112">
        <v>418021.2</v>
      </c>
      <c r="I121" s="112">
        <v>0</v>
      </c>
      <c r="J121" s="112">
        <v>418021.2</v>
      </c>
      <c r="K121" s="112">
        <v>-418021.2</v>
      </c>
    </row>
    <row r="122" spans="1:11" x14ac:dyDescent="0.2">
      <c r="A122" s="111" t="s">
        <v>1069</v>
      </c>
      <c r="B122" s="111" t="s">
        <v>1070</v>
      </c>
      <c r="C122" s="112">
        <v>0</v>
      </c>
      <c r="D122" s="112">
        <v>2230981.85</v>
      </c>
      <c r="E122" s="112">
        <v>808186.12</v>
      </c>
      <c r="F122" s="112">
        <v>0</v>
      </c>
      <c r="G122" s="112">
        <v>808186.12</v>
      </c>
      <c r="H122" s="112">
        <v>2230981.85</v>
      </c>
      <c r="I122" s="112">
        <v>0</v>
      </c>
      <c r="J122" s="112">
        <v>1422795.73</v>
      </c>
      <c r="K122" s="112">
        <v>-1422795.73</v>
      </c>
    </row>
    <row r="123" spans="1:11" x14ac:dyDescent="0.2">
      <c r="A123" s="111" t="s">
        <v>1071</v>
      </c>
      <c r="B123" s="111" t="s">
        <v>1072</v>
      </c>
      <c r="C123" s="112">
        <v>0</v>
      </c>
      <c r="D123" s="112">
        <v>196.54</v>
      </c>
      <c r="E123" s="112">
        <v>0</v>
      </c>
      <c r="F123" s="112">
        <v>0</v>
      </c>
      <c r="G123" s="112">
        <v>0</v>
      </c>
      <c r="H123" s="112">
        <v>196.54</v>
      </c>
      <c r="I123" s="112">
        <v>0</v>
      </c>
      <c r="J123" s="112">
        <v>196.54</v>
      </c>
      <c r="K123" s="112">
        <v>-196.54</v>
      </c>
    </row>
    <row r="124" spans="1:11" x14ac:dyDescent="0.2">
      <c r="A124" s="111" t="s">
        <v>1073</v>
      </c>
      <c r="B124" s="111" t="s">
        <v>1074</v>
      </c>
      <c r="C124" s="112">
        <v>0</v>
      </c>
      <c r="D124" s="112">
        <v>787423.5</v>
      </c>
      <c r="E124" s="112">
        <v>890641.36</v>
      </c>
      <c r="F124" s="112">
        <v>103801.5</v>
      </c>
      <c r="G124" s="112">
        <v>890641.36</v>
      </c>
      <c r="H124" s="112">
        <v>891225</v>
      </c>
      <c r="I124" s="112">
        <v>0</v>
      </c>
      <c r="J124" s="112">
        <v>583.64</v>
      </c>
      <c r="K124" s="112">
        <v>-583.64</v>
      </c>
    </row>
    <row r="125" spans="1:11" x14ac:dyDescent="0.2">
      <c r="A125" s="111" t="s">
        <v>1075</v>
      </c>
      <c r="B125" s="111" t="s">
        <v>1076</v>
      </c>
      <c r="C125" s="112">
        <v>0</v>
      </c>
      <c r="D125" s="112">
        <v>32624.63</v>
      </c>
      <c r="E125" s="112">
        <v>93178.25</v>
      </c>
      <c r="F125" s="112">
        <v>90572.78</v>
      </c>
      <c r="G125" s="112">
        <v>93178.25</v>
      </c>
      <c r="H125" s="112">
        <v>123197.41</v>
      </c>
      <c r="I125" s="112">
        <v>0</v>
      </c>
      <c r="J125" s="112">
        <v>30019.16</v>
      </c>
      <c r="K125" s="112">
        <v>-30019.16</v>
      </c>
    </row>
    <row r="126" spans="1:11" x14ac:dyDescent="0.2">
      <c r="A126" s="111" t="s">
        <v>1077</v>
      </c>
      <c r="B126" s="111" t="s">
        <v>1078</v>
      </c>
      <c r="C126" s="112">
        <v>0</v>
      </c>
      <c r="D126" s="112">
        <v>3350.53</v>
      </c>
      <c r="E126" s="112">
        <v>240784.06</v>
      </c>
      <c r="F126" s="112">
        <v>1112049.71</v>
      </c>
      <c r="G126" s="112">
        <v>240784.06</v>
      </c>
      <c r="H126" s="112">
        <v>1115400.24</v>
      </c>
      <c r="I126" s="112">
        <v>0</v>
      </c>
      <c r="J126" s="112">
        <v>874616.18</v>
      </c>
      <c r="K126" s="112">
        <v>-874616.18</v>
      </c>
    </row>
    <row r="127" spans="1:11" x14ac:dyDescent="0.2">
      <c r="A127" s="111" t="s">
        <v>1079</v>
      </c>
      <c r="B127" s="111" t="s">
        <v>1080</v>
      </c>
      <c r="C127" s="112">
        <v>0</v>
      </c>
      <c r="D127" s="112">
        <v>6388.66</v>
      </c>
      <c r="E127" s="112">
        <v>4000</v>
      </c>
      <c r="F127" s="112">
        <v>397915.13</v>
      </c>
      <c r="G127" s="112">
        <v>4000</v>
      </c>
      <c r="H127" s="112">
        <v>404303.79</v>
      </c>
      <c r="I127" s="112">
        <v>0</v>
      </c>
      <c r="J127" s="112">
        <v>400303.79</v>
      </c>
      <c r="K127" s="112">
        <v>-400303.79</v>
      </c>
    </row>
    <row r="128" spans="1:11" x14ac:dyDescent="0.2">
      <c r="A128" s="111" t="s">
        <v>1081</v>
      </c>
      <c r="B128" s="111" t="s">
        <v>1082</v>
      </c>
      <c r="C128" s="112">
        <v>0</v>
      </c>
      <c r="D128" s="112">
        <v>3096.77</v>
      </c>
      <c r="E128" s="112">
        <v>2114811.02</v>
      </c>
      <c r="F128" s="112">
        <v>1241281.02</v>
      </c>
      <c r="G128" s="112">
        <v>2114811.02</v>
      </c>
      <c r="H128" s="112">
        <v>1244377.79</v>
      </c>
      <c r="I128" s="112">
        <v>870433.23</v>
      </c>
      <c r="J128" s="112">
        <v>0</v>
      </c>
      <c r="K128" s="112">
        <v>870433.23</v>
      </c>
    </row>
    <row r="129" spans="1:11" x14ac:dyDescent="0.2">
      <c r="A129" s="111" t="s">
        <v>1083</v>
      </c>
      <c r="B129" s="111" t="s">
        <v>1084</v>
      </c>
      <c r="C129" s="112">
        <v>0</v>
      </c>
      <c r="D129" s="112">
        <v>2222.85</v>
      </c>
      <c r="E129" s="112">
        <v>2548.06</v>
      </c>
      <c r="F129" s="112">
        <v>34732.82</v>
      </c>
      <c r="G129" s="112">
        <v>2548.06</v>
      </c>
      <c r="H129" s="112">
        <v>36955.67</v>
      </c>
      <c r="I129" s="112">
        <v>0</v>
      </c>
      <c r="J129" s="112">
        <v>34407.61</v>
      </c>
      <c r="K129" s="112">
        <v>-34407.61</v>
      </c>
    </row>
    <row r="130" spans="1:11" x14ac:dyDescent="0.2">
      <c r="A130" s="111" t="s">
        <v>1085</v>
      </c>
      <c r="B130" s="111" t="s">
        <v>1086</v>
      </c>
      <c r="C130" s="112">
        <v>0</v>
      </c>
      <c r="D130" s="112">
        <v>687710.04</v>
      </c>
      <c r="E130" s="112">
        <v>0</v>
      </c>
      <c r="F130" s="112">
        <v>0</v>
      </c>
      <c r="G130" s="112">
        <v>0</v>
      </c>
      <c r="H130" s="112">
        <v>687710.04</v>
      </c>
      <c r="I130" s="112">
        <v>0</v>
      </c>
      <c r="J130" s="112">
        <v>687710.04</v>
      </c>
      <c r="K130" s="112">
        <v>-687710.04</v>
      </c>
    </row>
    <row r="131" spans="1:11" x14ac:dyDescent="0.2">
      <c r="A131" s="111" t="s">
        <v>1087</v>
      </c>
      <c r="B131" s="111" t="s">
        <v>1088</v>
      </c>
      <c r="C131" s="112">
        <v>0</v>
      </c>
      <c r="D131" s="112">
        <v>0</v>
      </c>
      <c r="E131" s="112">
        <v>2799.05</v>
      </c>
      <c r="F131" s="112">
        <v>0</v>
      </c>
      <c r="G131" s="112">
        <v>2799.05</v>
      </c>
      <c r="H131" s="112">
        <v>0</v>
      </c>
      <c r="I131" s="112">
        <v>2799.05</v>
      </c>
      <c r="J131" s="112">
        <v>0</v>
      </c>
      <c r="K131" s="112">
        <v>2799.05</v>
      </c>
    </row>
    <row r="132" spans="1:11" x14ac:dyDescent="0.2">
      <c r="A132" s="111" t="s">
        <v>1089</v>
      </c>
      <c r="B132" s="111" t="s">
        <v>1090</v>
      </c>
      <c r="C132" s="112">
        <v>0</v>
      </c>
      <c r="D132" s="112">
        <v>6276.61</v>
      </c>
      <c r="E132" s="112">
        <v>5389.5</v>
      </c>
      <c r="F132" s="112">
        <v>16758.169999999998</v>
      </c>
      <c r="G132" s="112">
        <v>5389.5</v>
      </c>
      <c r="H132" s="112">
        <v>23034.78</v>
      </c>
      <c r="I132" s="112">
        <v>0</v>
      </c>
      <c r="J132" s="112">
        <v>17645.28</v>
      </c>
      <c r="K132" s="112">
        <v>-17645.28</v>
      </c>
    </row>
    <row r="133" spans="1:11" x14ac:dyDescent="0.2">
      <c r="A133" s="111" t="s">
        <v>1091</v>
      </c>
      <c r="B133" s="111" t="s">
        <v>1092</v>
      </c>
      <c r="C133" s="112">
        <v>0</v>
      </c>
      <c r="D133" s="112">
        <v>7703.44</v>
      </c>
      <c r="E133" s="112">
        <v>0</v>
      </c>
      <c r="F133" s="112">
        <v>55802</v>
      </c>
      <c r="G133" s="112">
        <v>0</v>
      </c>
      <c r="H133" s="112">
        <v>63505.440000000002</v>
      </c>
      <c r="I133" s="112">
        <v>0</v>
      </c>
      <c r="J133" s="112">
        <v>63505.440000000002</v>
      </c>
      <c r="K133" s="112">
        <v>-63505.440000000002</v>
      </c>
    </row>
    <row r="134" spans="1:11" x14ac:dyDescent="0.2">
      <c r="A134" s="111" t="s">
        <v>1093</v>
      </c>
      <c r="B134" s="111" t="s">
        <v>1094</v>
      </c>
      <c r="C134" s="112">
        <v>0</v>
      </c>
      <c r="D134" s="112">
        <v>9858.75</v>
      </c>
      <c r="E134" s="112">
        <v>14957.15</v>
      </c>
      <c r="F134" s="112">
        <v>242650.74</v>
      </c>
      <c r="G134" s="112">
        <v>14957.15</v>
      </c>
      <c r="H134" s="112">
        <v>252509.49</v>
      </c>
      <c r="I134" s="112">
        <v>0</v>
      </c>
      <c r="J134" s="112">
        <v>237552.34</v>
      </c>
      <c r="K134" s="112">
        <v>-237552.34</v>
      </c>
    </row>
    <row r="135" spans="1:11" x14ac:dyDescent="0.2">
      <c r="A135" s="111" t="s">
        <v>1095</v>
      </c>
      <c r="B135" s="111" t="s">
        <v>1096</v>
      </c>
      <c r="C135" s="112">
        <v>0</v>
      </c>
      <c r="D135" s="112">
        <v>0</v>
      </c>
      <c r="E135" s="112">
        <v>9214.6</v>
      </c>
      <c r="F135" s="112">
        <v>868768.65</v>
      </c>
      <c r="G135" s="112">
        <v>9214.6</v>
      </c>
      <c r="H135" s="112">
        <v>868768.65</v>
      </c>
      <c r="I135" s="112">
        <v>0</v>
      </c>
      <c r="J135" s="112">
        <v>859554.05</v>
      </c>
      <c r="K135" s="112">
        <v>-859554.05</v>
      </c>
    </row>
    <row r="136" spans="1:11" x14ac:dyDescent="0.2">
      <c r="A136" s="111" t="s">
        <v>1097</v>
      </c>
      <c r="B136" s="111" t="s">
        <v>1098</v>
      </c>
      <c r="C136" s="112">
        <v>0</v>
      </c>
      <c r="D136" s="112">
        <v>5000</v>
      </c>
      <c r="E136" s="112">
        <v>0</v>
      </c>
      <c r="F136" s="112">
        <v>0</v>
      </c>
      <c r="G136" s="112">
        <v>0</v>
      </c>
      <c r="H136" s="112">
        <v>5000</v>
      </c>
      <c r="I136" s="112">
        <v>0</v>
      </c>
      <c r="J136" s="112">
        <v>5000</v>
      </c>
      <c r="K136" s="112">
        <v>-5000</v>
      </c>
    </row>
    <row r="137" spans="1:11" x14ac:dyDescent="0.2">
      <c r="A137" s="111" t="s">
        <v>1099</v>
      </c>
      <c r="B137" s="111" t="s">
        <v>1100</v>
      </c>
      <c r="C137" s="112">
        <v>0</v>
      </c>
      <c r="D137" s="112">
        <v>15394845.869999999</v>
      </c>
      <c r="E137" s="112">
        <v>0</v>
      </c>
      <c r="F137" s="112">
        <v>-1034486.38</v>
      </c>
      <c r="G137" s="112">
        <v>0</v>
      </c>
      <c r="H137" s="112">
        <v>14360359.49</v>
      </c>
      <c r="I137" s="112">
        <v>0</v>
      </c>
      <c r="J137" s="112">
        <v>14360359.49</v>
      </c>
      <c r="K137" s="112">
        <v>-14360359.49</v>
      </c>
    </row>
    <row r="138" spans="1:11" ht="14.25" x14ac:dyDescent="0.2">
      <c r="A138" s="561" t="s">
        <v>1178</v>
      </c>
      <c r="B138" s="561"/>
      <c r="C138" s="113">
        <v>0</v>
      </c>
      <c r="D138" s="113">
        <v>20260908.25</v>
      </c>
      <c r="E138" s="113">
        <v>9585673.4700000007</v>
      </c>
      <c r="F138" s="113">
        <v>8645993.5899999999</v>
      </c>
      <c r="G138" s="113">
        <v>9585673.4700000007</v>
      </c>
      <c r="H138" s="113">
        <v>28906901.84</v>
      </c>
      <c r="I138" s="113">
        <v>874466.17</v>
      </c>
      <c r="J138" s="113">
        <v>20195694.539999999</v>
      </c>
      <c r="K138" s="113">
        <v>-19321228.370000001</v>
      </c>
    </row>
    <row r="139" spans="1:11" x14ac:dyDescent="0.2">
      <c r="A139" s="557"/>
      <c r="B139" s="557"/>
      <c r="C139" s="557"/>
      <c r="D139" s="557"/>
      <c r="E139" s="557"/>
      <c r="F139" s="557"/>
      <c r="G139" s="557"/>
      <c r="H139" s="557"/>
      <c r="I139" s="557"/>
      <c r="J139" s="557"/>
      <c r="K139" s="557"/>
    </row>
    <row r="140" spans="1:11" x14ac:dyDescent="0.2">
      <c r="A140" s="559" t="s">
        <v>771</v>
      </c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</row>
    <row r="141" spans="1:11" ht="12.75" customHeight="1" x14ac:dyDescent="0.2">
      <c r="A141" s="291" t="s">
        <v>772</v>
      </c>
      <c r="B141" s="291" t="s">
        <v>773</v>
      </c>
      <c r="C141" s="560" t="s">
        <v>774</v>
      </c>
      <c r="D141" s="560"/>
      <c r="E141" s="560" t="s">
        <v>775</v>
      </c>
      <c r="F141" s="560"/>
      <c r="G141" s="560" t="s">
        <v>776</v>
      </c>
      <c r="H141" s="560"/>
      <c r="I141" s="560" t="s">
        <v>777</v>
      </c>
      <c r="J141" s="560"/>
      <c r="K141" s="291" t="s">
        <v>778</v>
      </c>
    </row>
    <row r="142" spans="1:11" x14ac:dyDescent="0.2">
      <c r="A142" s="111" t="s">
        <v>852</v>
      </c>
      <c r="B142" s="111" t="s">
        <v>853</v>
      </c>
      <c r="C142" s="112">
        <v>0</v>
      </c>
      <c r="D142" s="112">
        <v>0</v>
      </c>
      <c r="E142" s="112">
        <v>0</v>
      </c>
      <c r="F142" s="112">
        <v>362291.12</v>
      </c>
      <c r="G142" s="112">
        <v>0</v>
      </c>
      <c r="H142" s="112">
        <v>362291.12</v>
      </c>
      <c r="I142" s="112">
        <v>0</v>
      </c>
      <c r="J142" s="112">
        <v>362291.12</v>
      </c>
      <c r="K142" s="112">
        <v>-362291.12</v>
      </c>
    </row>
    <row r="143" spans="1:11" x14ac:dyDescent="0.2">
      <c r="A143" s="111" t="s">
        <v>779</v>
      </c>
      <c r="B143" s="111" t="s">
        <v>1200</v>
      </c>
      <c r="C143" s="112">
        <v>0</v>
      </c>
      <c r="D143" s="112">
        <v>0</v>
      </c>
      <c r="E143" s="112">
        <v>0</v>
      </c>
      <c r="F143" s="112">
        <v>396770742.56</v>
      </c>
      <c r="G143" s="112">
        <v>0</v>
      </c>
      <c r="H143" s="112">
        <v>396770742.56</v>
      </c>
      <c r="I143" s="112">
        <v>0</v>
      </c>
      <c r="J143" s="112">
        <v>396770742.56</v>
      </c>
      <c r="K143" s="112">
        <v>-396770742.56</v>
      </c>
    </row>
    <row r="144" spans="1:11" x14ac:dyDescent="0.2">
      <c r="A144" s="111" t="s">
        <v>843</v>
      </c>
      <c r="B144" s="111" t="s">
        <v>844</v>
      </c>
      <c r="C144" s="112">
        <v>0</v>
      </c>
      <c r="D144" s="112">
        <v>0</v>
      </c>
      <c r="E144" s="112">
        <v>0</v>
      </c>
      <c r="F144" s="112">
        <v>191028867.21000001</v>
      </c>
      <c r="G144" s="112">
        <v>0</v>
      </c>
      <c r="H144" s="112">
        <v>191028867.21000001</v>
      </c>
      <c r="I144" s="112">
        <v>0</v>
      </c>
      <c r="J144" s="112">
        <v>191028867.21000001</v>
      </c>
      <c r="K144" s="112">
        <v>-191028867.21000001</v>
      </c>
    </row>
    <row r="145" spans="1:11" x14ac:dyDescent="0.2">
      <c r="A145" s="111" t="s">
        <v>781</v>
      </c>
      <c r="B145" s="111" t="s">
        <v>782</v>
      </c>
      <c r="C145" s="112">
        <v>0</v>
      </c>
      <c r="D145" s="112">
        <v>0</v>
      </c>
      <c r="E145" s="112">
        <v>0</v>
      </c>
      <c r="F145" s="112">
        <v>3815991.94</v>
      </c>
      <c r="G145" s="112">
        <v>0</v>
      </c>
      <c r="H145" s="112">
        <v>3815991.94</v>
      </c>
      <c r="I145" s="112">
        <v>0</v>
      </c>
      <c r="J145" s="112">
        <v>3815991.94</v>
      </c>
      <c r="K145" s="112">
        <v>-3815991.94</v>
      </c>
    </row>
    <row r="146" spans="1:11" x14ac:dyDescent="0.2">
      <c r="A146" s="111" t="s">
        <v>783</v>
      </c>
      <c r="B146" s="111" t="s">
        <v>784</v>
      </c>
      <c r="C146" s="112">
        <v>0</v>
      </c>
      <c r="D146" s="112">
        <v>0</v>
      </c>
      <c r="E146" s="112">
        <v>0</v>
      </c>
      <c r="F146" s="112">
        <v>2200421.23</v>
      </c>
      <c r="G146" s="112">
        <v>0</v>
      </c>
      <c r="H146" s="112">
        <v>2200421.23</v>
      </c>
      <c r="I146" s="112">
        <v>0</v>
      </c>
      <c r="J146" s="112">
        <v>2200421.23</v>
      </c>
      <c r="K146" s="112">
        <v>-2200421.23</v>
      </c>
    </row>
    <row r="147" spans="1:11" x14ac:dyDescent="0.2">
      <c r="A147" s="111" t="s">
        <v>785</v>
      </c>
      <c r="B147" s="111" t="s">
        <v>786</v>
      </c>
      <c r="C147" s="112">
        <v>0</v>
      </c>
      <c r="D147" s="112">
        <v>0</v>
      </c>
      <c r="E147" s="112">
        <v>0</v>
      </c>
      <c r="F147" s="112">
        <v>7570.84</v>
      </c>
      <c r="G147" s="112">
        <v>0</v>
      </c>
      <c r="H147" s="112">
        <v>7570.84</v>
      </c>
      <c r="I147" s="112">
        <v>0</v>
      </c>
      <c r="J147" s="112">
        <v>7570.84</v>
      </c>
      <c r="K147" s="112">
        <v>-7570.84</v>
      </c>
    </row>
    <row r="148" spans="1:11" x14ac:dyDescent="0.2">
      <c r="A148" s="111" t="s">
        <v>858</v>
      </c>
      <c r="B148" s="111" t="s">
        <v>29</v>
      </c>
      <c r="C148" s="112">
        <v>0</v>
      </c>
      <c r="D148" s="112">
        <v>0</v>
      </c>
      <c r="E148" s="112">
        <v>0</v>
      </c>
      <c r="F148" s="112">
        <v>17.78</v>
      </c>
      <c r="G148" s="112">
        <v>0</v>
      </c>
      <c r="H148" s="112">
        <v>17.78</v>
      </c>
      <c r="I148" s="112">
        <v>0</v>
      </c>
      <c r="J148" s="112">
        <v>17.78</v>
      </c>
      <c r="K148" s="112">
        <v>-17.78</v>
      </c>
    </row>
    <row r="149" spans="1:11" x14ac:dyDescent="0.2">
      <c r="A149" s="111" t="s">
        <v>787</v>
      </c>
      <c r="B149" s="111" t="s">
        <v>788</v>
      </c>
      <c r="C149" s="112">
        <v>0</v>
      </c>
      <c r="D149" s="112">
        <v>0</v>
      </c>
      <c r="E149" s="112">
        <v>0</v>
      </c>
      <c r="F149" s="112">
        <v>1381198.5</v>
      </c>
      <c r="G149" s="112">
        <v>0</v>
      </c>
      <c r="H149" s="112">
        <v>1381198.5</v>
      </c>
      <c r="I149" s="112">
        <v>0</v>
      </c>
      <c r="J149" s="112">
        <v>1381198.5</v>
      </c>
      <c r="K149" s="112">
        <v>-1381198.5</v>
      </c>
    </row>
    <row r="150" spans="1:11" x14ac:dyDescent="0.2">
      <c r="A150" s="111" t="s">
        <v>789</v>
      </c>
      <c r="B150" s="111" t="s">
        <v>790</v>
      </c>
      <c r="C150" s="112">
        <v>0</v>
      </c>
      <c r="D150" s="112">
        <v>0</v>
      </c>
      <c r="E150" s="112">
        <v>0</v>
      </c>
      <c r="F150" s="112">
        <v>26500000</v>
      </c>
      <c r="G150" s="112">
        <v>0</v>
      </c>
      <c r="H150" s="112">
        <v>26500000</v>
      </c>
      <c r="I150" s="112">
        <v>0</v>
      </c>
      <c r="J150" s="112">
        <v>26500000</v>
      </c>
      <c r="K150" s="112">
        <v>-26500000</v>
      </c>
    </row>
    <row r="151" spans="1:11" x14ac:dyDescent="0.2">
      <c r="A151" s="111" t="s">
        <v>791</v>
      </c>
      <c r="B151" s="111" t="s">
        <v>792</v>
      </c>
      <c r="C151" s="112">
        <v>0</v>
      </c>
      <c r="D151" s="112">
        <v>0</v>
      </c>
      <c r="E151" s="112">
        <v>0</v>
      </c>
      <c r="F151" s="112">
        <v>26257794.420000002</v>
      </c>
      <c r="G151" s="112">
        <v>0</v>
      </c>
      <c r="H151" s="112">
        <v>26257794.420000002</v>
      </c>
      <c r="I151" s="112">
        <v>0</v>
      </c>
      <c r="J151" s="112">
        <v>26257794.420000002</v>
      </c>
      <c r="K151" s="112">
        <v>-26257794.420000002</v>
      </c>
    </row>
    <row r="152" spans="1:11" x14ac:dyDescent="0.2">
      <c r="A152" s="111" t="s">
        <v>793</v>
      </c>
      <c r="B152" s="111" t="s">
        <v>794</v>
      </c>
      <c r="C152" s="112">
        <v>0</v>
      </c>
      <c r="D152" s="112">
        <v>0</v>
      </c>
      <c r="E152" s="112">
        <v>0</v>
      </c>
      <c r="F152" s="112">
        <v>2850000</v>
      </c>
      <c r="G152" s="112">
        <v>0</v>
      </c>
      <c r="H152" s="112">
        <v>2850000</v>
      </c>
      <c r="I152" s="112">
        <v>0</v>
      </c>
      <c r="J152" s="112">
        <v>2850000</v>
      </c>
      <c r="K152" s="112">
        <v>-2850000</v>
      </c>
    </row>
    <row r="153" spans="1:11" x14ac:dyDescent="0.2">
      <c r="A153" s="111" t="s">
        <v>795</v>
      </c>
      <c r="B153" s="111" t="s">
        <v>796</v>
      </c>
      <c r="C153" s="112">
        <v>0</v>
      </c>
      <c r="D153" s="112">
        <v>0</v>
      </c>
      <c r="E153" s="112">
        <v>0</v>
      </c>
      <c r="F153" s="112">
        <v>7477964.46</v>
      </c>
      <c r="G153" s="112">
        <v>0</v>
      </c>
      <c r="H153" s="112">
        <v>7477964.46</v>
      </c>
      <c r="I153" s="112">
        <v>0</v>
      </c>
      <c r="J153" s="112">
        <v>7477964.46</v>
      </c>
      <c r="K153" s="112">
        <v>-7477964.46</v>
      </c>
    </row>
    <row r="154" spans="1:11" x14ac:dyDescent="0.2">
      <c r="A154" s="111" t="s">
        <v>797</v>
      </c>
      <c r="B154" s="111" t="s">
        <v>798</v>
      </c>
      <c r="C154" s="112">
        <v>0</v>
      </c>
      <c r="D154" s="112">
        <v>0</v>
      </c>
      <c r="E154" s="112">
        <v>0</v>
      </c>
      <c r="F154" s="112">
        <v>184938409.47</v>
      </c>
      <c r="G154" s="112">
        <v>0</v>
      </c>
      <c r="H154" s="112">
        <v>184938409.47</v>
      </c>
      <c r="I154" s="112">
        <v>0</v>
      </c>
      <c r="J154" s="112">
        <v>184938409.47</v>
      </c>
      <c r="K154" s="112">
        <v>-184938409.47</v>
      </c>
    </row>
    <row r="155" spans="1:11" x14ac:dyDescent="0.2">
      <c r="A155" s="111" t="s">
        <v>799</v>
      </c>
      <c r="B155" s="111" t="s">
        <v>800</v>
      </c>
      <c r="C155" s="112">
        <v>0</v>
      </c>
      <c r="D155" s="112">
        <v>0</v>
      </c>
      <c r="E155" s="112">
        <v>0</v>
      </c>
      <c r="F155" s="112">
        <v>2500</v>
      </c>
      <c r="G155" s="112">
        <v>0</v>
      </c>
      <c r="H155" s="112">
        <v>2500</v>
      </c>
      <c r="I155" s="112">
        <v>0</v>
      </c>
      <c r="J155" s="112">
        <v>2500</v>
      </c>
      <c r="K155" s="112">
        <v>-2500</v>
      </c>
    </row>
    <row r="156" spans="1:11" x14ac:dyDescent="0.2">
      <c r="A156" s="111" t="s">
        <v>801</v>
      </c>
      <c r="B156" s="111" t="s">
        <v>802</v>
      </c>
      <c r="C156" s="112">
        <v>0</v>
      </c>
      <c r="D156" s="112">
        <v>0</v>
      </c>
      <c r="E156" s="112">
        <v>0</v>
      </c>
      <c r="F156" s="112">
        <v>15939.02</v>
      </c>
      <c r="G156" s="112">
        <v>0</v>
      </c>
      <c r="H156" s="112">
        <v>15939.02</v>
      </c>
      <c r="I156" s="112">
        <v>0</v>
      </c>
      <c r="J156" s="112">
        <v>15939.02</v>
      </c>
      <c r="K156" s="112">
        <v>-15939.02</v>
      </c>
    </row>
    <row r="157" spans="1:11" x14ac:dyDescent="0.2">
      <c r="A157" s="111" t="s">
        <v>803</v>
      </c>
      <c r="B157" s="111" t="s">
        <v>804</v>
      </c>
      <c r="C157" s="112">
        <v>0</v>
      </c>
      <c r="D157" s="112">
        <v>0</v>
      </c>
      <c r="E157" s="112">
        <v>0</v>
      </c>
      <c r="F157" s="112">
        <v>1034486.38</v>
      </c>
      <c r="G157" s="112">
        <v>0</v>
      </c>
      <c r="H157" s="112">
        <v>1034486.38</v>
      </c>
      <c r="I157" s="112">
        <v>0</v>
      </c>
      <c r="J157" s="112">
        <v>1034486.38</v>
      </c>
      <c r="K157" s="112">
        <v>-1034486.38</v>
      </c>
    </row>
    <row r="158" spans="1:11" x14ac:dyDescent="0.2">
      <c r="A158" s="111" t="s">
        <v>805</v>
      </c>
      <c r="B158" s="111" t="s">
        <v>806</v>
      </c>
      <c r="C158" s="112">
        <v>0</v>
      </c>
      <c r="D158" s="112">
        <v>0</v>
      </c>
      <c r="E158" s="112">
        <v>0</v>
      </c>
      <c r="F158" s="112">
        <v>2226675.9700000002</v>
      </c>
      <c r="G158" s="112">
        <v>0</v>
      </c>
      <c r="H158" s="112">
        <v>2226675.9700000002</v>
      </c>
      <c r="I158" s="112">
        <v>0</v>
      </c>
      <c r="J158" s="112">
        <v>2226675.9700000002</v>
      </c>
      <c r="K158" s="112">
        <v>-2226675.9700000002</v>
      </c>
    </row>
    <row r="159" spans="1:11" ht="14.25" x14ac:dyDescent="0.2">
      <c r="A159" s="561" t="s">
        <v>807</v>
      </c>
      <c r="B159" s="561"/>
      <c r="C159" s="113">
        <v>0</v>
      </c>
      <c r="D159" s="113">
        <v>0</v>
      </c>
      <c r="E159" s="113">
        <v>0</v>
      </c>
      <c r="F159" s="113">
        <v>846870870.89999998</v>
      </c>
      <c r="G159" s="113">
        <v>0</v>
      </c>
      <c r="H159" s="113">
        <v>846870870.89999998</v>
      </c>
      <c r="I159" s="113">
        <v>0</v>
      </c>
      <c r="J159" s="113">
        <v>846870870.89999998</v>
      </c>
      <c r="K159" s="113">
        <v>-846870870.89999998</v>
      </c>
    </row>
    <row r="160" spans="1:11" x14ac:dyDescent="0.2">
      <c r="A160" s="557"/>
      <c r="B160" s="557"/>
      <c r="C160" s="557"/>
      <c r="D160" s="557"/>
      <c r="E160" s="557"/>
      <c r="F160" s="557"/>
      <c r="G160" s="557"/>
      <c r="H160" s="557"/>
      <c r="I160" s="557"/>
      <c r="J160" s="557"/>
      <c r="K160" s="557"/>
    </row>
    <row r="161" spans="1:11" x14ac:dyDescent="0.2">
      <c r="A161" s="559" t="s">
        <v>771</v>
      </c>
      <c r="B161" s="559"/>
      <c r="C161" s="559"/>
      <c r="D161" s="559"/>
      <c r="E161" s="559"/>
      <c r="F161" s="559"/>
      <c r="G161" s="559"/>
      <c r="H161" s="559"/>
      <c r="I161" s="559"/>
      <c r="J161" s="559"/>
      <c r="K161" s="559"/>
    </row>
    <row r="162" spans="1:11" ht="12.75" customHeight="1" x14ac:dyDescent="0.2">
      <c r="A162" s="291" t="s">
        <v>772</v>
      </c>
      <c r="B162" s="291" t="s">
        <v>773</v>
      </c>
      <c r="C162" s="560" t="s">
        <v>774</v>
      </c>
      <c r="D162" s="560"/>
      <c r="E162" s="560" t="s">
        <v>775</v>
      </c>
      <c r="F162" s="560"/>
      <c r="G162" s="560" t="s">
        <v>776</v>
      </c>
      <c r="H162" s="560"/>
      <c r="I162" s="560" t="s">
        <v>777</v>
      </c>
      <c r="J162" s="560"/>
      <c r="K162" s="291" t="s">
        <v>778</v>
      </c>
    </row>
    <row r="163" spans="1:11" x14ac:dyDescent="0.2">
      <c r="A163" s="175" t="s">
        <v>440</v>
      </c>
      <c r="B163" s="175" t="s">
        <v>808</v>
      </c>
      <c r="C163" s="176">
        <v>0</v>
      </c>
      <c r="D163" s="176">
        <v>0</v>
      </c>
      <c r="E163" s="176">
        <v>1927980.77</v>
      </c>
      <c r="F163" s="176">
        <v>0</v>
      </c>
      <c r="G163" s="176">
        <v>1927980.77</v>
      </c>
      <c r="H163" s="176">
        <v>0</v>
      </c>
      <c r="I163" s="176">
        <v>1927980.77</v>
      </c>
      <c r="J163" s="176">
        <v>0</v>
      </c>
      <c r="K163" s="176">
        <v>1927980.77</v>
      </c>
    </row>
    <row r="164" spans="1:11" x14ac:dyDescent="0.2">
      <c r="A164" s="126" t="s">
        <v>438</v>
      </c>
      <c r="B164" s="126" t="s">
        <v>437</v>
      </c>
      <c r="C164" s="123">
        <v>0</v>
      </c>
      <c r="D164" s="123">
        <v>0</v>
      </c>
      <c r="E164" s="123">
        <v>9798.7800000000007</v>
      </c>
      <c r="F164" s="123">
        <v>0</v>
      </c>
      <c r="G164" s="123">
        <v>9798.7800000000007</v>
      </c>
      <c r="H164" s="123">
        <v>0</v>
      </c>
      <c r="I164" s="123">
        <v>9798.7800000000007</v>
      </c>
      <c r="J164" s="123">
        <v>0</v>
      </c>
      <c r="K164" s="123">
        <v>9798.7800000000007</v>
      </c>
    </row>
    <row r="165" spans="1:11" x14ac:dyDescent="0.2">
      <c r="A165" s="175" t="s">
        <v>432</v>
      </c>
      <c r="B165" s="175" t="s">
        <v>859</v>
      </c>
      <c r="C165" s="176">
        <v>0</v>
      </c>
      <c r="D165" s="176">
        <v>0</v>
      </c>
      <c r="E165" s="176">
        <v>846.16</v>
      </c>
      <c r="F165" s="176">
        <v>0</v>
      </c>
      <c r="G165" s="176">
        <v>846.16</v>
      </c>
      <c r="H165" s="176">
        <v>0</v>
      </c>
      <c r="I165" s="176">
        <v>846.16</v>
      </c>
      <c r="J165" s="176">
        <v>0</v>
      </c>
      <c r="K165" s="176">
        <v>846.16</v>
      </c>
    </row>
    <row r="166" spans="1:11" x14ac:dyDescent="0.2">
      <c r="A166" s="175" t="s">
        <v>414</v>
      </c>
      <c r="B166" s="175" t="s">
        <v>809</v>
      </c>
      <c r="C166" s="176">
        <v>0</v>
      </c>
      <c r="D166" s="176">
        <v>0</v>
      </c>
      <c r="E166" s="176">
        <v>517281.83</v>
      </c>
      <c r="F166" s="176">
        <v>0</v>
      </c>
      <c r="G166" s="176">
        <v>517281.83</v>
      </c>
      <c r="H166" s="176">
        <v>0</v>
      </c>
      <c r="I166" s="176">
        <v>517281.83</v>
      </c>
      <c r="J166" s="176">
        <v>0</v>
      </c>
      <c r="K166" s="176">
        <v>517281.83</v>
      </c>
    </row>
    <row r="167" spans="1:11" x14ac:dyDescent="0.2">
      <c r="A167" s="126" t="s">
        <v>406</v>
      </c>
      <c r="B167" s="126" t="s">
        <v>397</v>
      </c>
      <c r="C167" s="123">
        <v>0</v>
      </c>
      <c r="D167" s="123">
        <v>0</v>
      </c>
      <c r="E167" s="123">
        <v>187159.73</v>
      </c>
      <c r="F167" s="123">
        <v>0</v>
      </c>
      <c r="G167" s="123">
        <v>187159.73</v>
      </c>
      <c r="H167" s="123">
        <v>0</v>
      </c>
      <c r="I167" s="123">
        <v>187159.73</v>
      </c>
      <c r="J167" s="123">
        <v>0</v>
      </c>
      <c r="K167" s="123">
        <v>187159.73</v>
      </c>
    </row>
    <row r="168" spans="1:11" x14ac:dyDescent="0.2">
      <c r="A168" s="126" t="s">
        <v>405</v>
      </c>
      <c r="B168" s="126" t="s">
        <v>393</v>
      </c>
      <c r="C168" s="123">
        <v>0</v>
      </c>
      <c r="D168" s="123">
        <v>0</v>
      </c>
      <c r="E168" s="123">
        <v>46411.08</v>
      </c>
      <c r="F168" s="123">
        <v>0</v>
      </c>
      <c r="G168" s="123">
        <v>46411.08</v>
      </c>
      <c r="H168" s="123">
        <v>0</v>
      </c>
      <c r="I168" s="123">
        <v>46411.08</v>
      </c>
      <c r="J168" s="123">
        <v>0</v>
      </c>
      <c r="K168" s="123">
        <v>46411.08</v>
      </c>
    </row>
    <row r="169" spans="1:11" x14ac:dyDescent="0.2">
      <c r="A169" s="260" t="s">
        <v>390</v>
      </c>
      <c r="B169" s="260" t="s">
        <v>810</v>
      </c>
      <c r="C169" s="261">
        <v>0</v>
      </c>
      <c r="D169" s="261">
        <v>0</v>
      </c>
      <c r="E169" s="261">
        <v>459894.11</v>
      </c>
      <c r="F169" s="261">
        <v>0</v>
      </c>
      <c r="G169" s="261">
        <v>459894.11</v>
      </c>
      <c r="H169" s="261">
        <v>0</v>
      </c>
      <c r="I169" s="261">
        <v>459894.11</v>
      </c>
      <c r="J169" s="261">
        <v>0</v>
      </c>
      <c r="K169" s="261">
        <v>459894.11</v>
      </c>
    </row>
    <row r="170" spans="1:11" x14ac:dyDescent="0.2">
      <c r="A170" s="260" t="s">
        <v>388</v>
      </c>
      <c r="B170" s="260" t="s">
        <v>811</v>
      </c>
      <c r="C170" s="261">
        <v>0</v>
      </c>
      <c r="D170" s="261">
        <v>0</v>
      </c>
      <c r="E170" s="261">
        <v>129971.78</v>
      </c>
      <c r="F170" s="261">
        <v>0</v>
      </c>
      <c r="G170" s="261">
        <v>129971.78</v>
      </c>
      <c r="H170" s="261">
        <v>0</v>
      </c>
      <c r="I170" s="261">
        <v>129971.78</v>
      </c>
      <c r="J170" s="261">
        <v>0</v>
      </c>
      <c r="K170" s="261">
        <v>129971.78</v>
      </c>
    </row>
    <row r="171" spans="1:11" x14ac:dyDescent="0.2">
      <c r="A171" s="256" t="s">
        <v>372</v>
      </c>
      <c r="B171" s="256" t="s">
        <v>371</v>
      </c>
      <c r="C171" s="257">
        <v>0</v>
      </c>
      <c r="D171" s="257">
        <v>0</v>
      </c>
      <c r="E171" s="257">
        <v>477634.9</v>
      </c>
      <c r="F171" s="257">
        <v>0</v>
      </c>
      <c r="G171" s="257">
        <v>477634.9</v>
      </c>
      <c r="H171" s="257">
        <v>0</v>
      </c>
      <c r="I171" s="257">
        <v>477634.9</v>
      </c>
      <c r="J171" s="257">
        <v>0</v>
      </c>
      <c r="K171" s="257">
        <v>477634.9</v>
      </c>
    </row>
    <row r="172" spans="1:11" x14ac:dyDescent="0.2">
      <c r="A172" s="126" t="s">
        <v>378</v>
      </c>
      <c r="B172" s="126" t="s">
        <v>812</v>
      </c>
      <c r="C172" s="123">
        <v>0</v>
      </c>
      <c r="D172" s="123">
        <v>0</v>
      </c>
      <c r="E172" s="123">
        <v>7929.72</v>
      </c>
      <c r="F172" s="123">
        <v>0</v>
      </c>
      <c r="G172" s="123">
        <v>7929.72</v>
      </c>
      <c r="H172" s="123">
        <v>0</v>
      </c>
      <c r="I172" s="123">
        <v>7929.72</v>
      </c>
      <c r="J172" s="123">
        <v>0</v>
      </c>
      <c r="K172" s="123">
        <v>7929.72</v>
      </c>
    </row>
    <row r="173" spans="1:11" x14ac:dyDescent="0.2">
      <c r="A173" s="190" t="s">
        <v>364</v>
      </c>
      <c r="B173" s="190" t="s">
        <v>813</v>
      </c>
      <c r="C173" s="191">
        <v>0</v>
      </c>
      <c r="D173" s="191">
        <v>0</v>
      </c>
      <c r="E173" s="191">
        <v>540</v>
      </c>
      <c r="F173" s="191">
        <v>0</v>
      </c>
      <c r="G173" s="191">
        <v>540</v>
      </c>
      <c r="H173" s="191">
        <v>0</v>
      </c>
      <c r="I173" s="191">
        <v>540</v>
      </c>
      <c r="J173" s="191">
        <v>0</v>
      </c>
      <c r="K173" s="191">
        <v>540</v>
      </c>
    </row>
    <row r="174" spans="1:11" x14ac:dyDescent="0.2">
      <c r="A174" s="190" t="s">
        <v>362</v>
      </c>
      <c r="B174" s="190" t="s">
        <v>361</v>
      </c>
      <c r="C174" s="191">
        <v>0</v>
      </c>
      <c r="D174" s="191">
        <v>0</v>
      </c>
      <c r="E174" s="191">
        <v>26636.240000000002</v>
      </c>
      <c r="F174" s="191">
        <v>0</v>
      </c>
      <c r="G174" s="191">
        <v>26636.240000000002</v>
      </c>
      <c r="H174" s="191">
        <v>0</v>
      </c>
      <c r="I174" s="191">
        <v>26636.240000000002</v>
      </c>
      <c r="J174" s="191">
        <v>0</v>
      </c>
      <c r="K174" s="191">
        <v>26636.240000000002</v>
      </c>
    </row>
    <row r="175" spans="1:11" x14ac:dyDescent="0.2">
      <c r="A175" s="190" t="s">
        <v>360</v>
      </c>
      <c r="B175" s="190" t="s">
        <v>359</v>
      </c>
      <c r="C175" s="191">
        <v>0</v>
      </c>
      <c r="D175" s="191">
        <v>0</v>
      </c>
      <c r="E175" s="191">
        <v>346</v>
      </c>
      <c r="F175" s="191">
        <v>0</v>
      </c>
      <c r="G175" s="191">
        <v>346</v>
      </c>
      <c r="H175" s="191">
        <v>0</v>
      </c>
      <c r="I175" s="191">
        <v>346</v>
      </c>
      <c r="J175" s="191">
        <v>0</v>
      </c>
      <c r="K175" s="191">
        <v>346</v>
      </c>
    </row>
    <row r="176" spans="1:11" x14ac:dyDescent="0.2">
      <c r="A176" s="190" t="s">
        <v>358</v>
      </c>
      <c r="B176" s="190" t="s">
        <v>815</v>
      </c>
      <c r="C176" s="191">
        <v>0</v>
      </c>
      <c r="D176" s="191">
        <v>0</v>
      </c>
      <c r="E176" s="191">
        <v>64244.87</v>
      </c>
      <c r="F176" s="191">
        <v>0</v>
      </c>
      <c r="G176" s="191">
        <v>64244.87</v>
      </c>
      <c r="H176" s="191">
        <v>0</v>
      </c>
      <c r="I176" s="191">
        <v>64244.87</v>
      </c>
      <c r="J176" s="191">
        <v>0</v>
      </c>
      <c r="K176" s="191">
        <v>64244.87</v>
      </c>
    </row>
    <row r="177" spans="1:11" x14ac:dyDescent="0.2">
      <c r="A177" s="190" t="s">
        <v>356</v>
      </c>
      <c r="B177" s="190" t="s">
        <v>355</v>
      </c>
      <c r="C177" s="191">
        <v>0</v>
      </c>
      <c r="D177" s="191">
        <v>0</v>
      </c>
      <c r="E177" s="191">
        <v>10086</v>
      </c>
      <c r="F177" s="191">
        <v>0</v>
      </c>
      <c r="G177" s="191">
        <v>10086</v>
      </c>
      <c r="H177" s="191">
        <v>0</v>
      </c>
      <c r="I177" s="191">
        <v>10086</v>
      </c>
      <c r="J177" s="191">
        <v>0</v>
      </c>
      <c r="K177" s="191">
        <v>10086</v>
      </c>
    </row>
    <row r="178" spans="1:11" x14ac:dyDescent="0.2">
      <c r="A178" s="190" t="s">
        <v>354</v>
      </c>
      <c r="B178" s="190" t="s">
        <v>353</v>
      </c>
      <c r="C178" s="191">
        <v>0</v>
      </c>
      <c r="D178" s="191">
        <v>0</v>
      </c>
      <c r="E178" s="191">
        <v>49130.43</v>
      </c>
      <c r="F178" s="191">
        <v>0</v>
      </c>
      <c r="G178" s="191">
        <v>49130.43</v>
      </c>
      <c r="H178" s="191">
        <v>0</v>
      </c>
      <c r="I178" s="191">
        <v>49130.43</v>
      </c>
      <c r="J178" s="191">
        <v>0</v>
      </c>
      <c r="K178" s="191">
        <v>49130.43</v>
      </c>
    </row>
    <row r="179" spans="1:11" x14ac:dyDescent="0.2">
      <c r="A179" s="295" t="s">
        <v>352</v>
      </c>
      <c r="B179" s="295" t="s">
        <v>351</v>
      </c>
      <c r="C179" s="296">
        <v>0</v>
      </c>
      <c r="D179" s="296">
        <v>0</v>
      </c>
      <c r="E179" s="296">
        <v>290</v>
      </c>
      <c r="F179" s="296">
        <v>0</v>
      </c>
      <c r="G179" s="296">
        <v>290</v>
      </c>
      <c r="H179" s="296">
        <v>0</v>
      </c>
      <c r="I179" s="296">
        <v>290</v>
      </c>
      <c r="J179" s="296">
        <v>0</v>
      </c>
      <c r="K179" s="296">
        <v>290</v>
      </c>
    </row>
    <row r="180" spans="1:11" x14ac:dyDescent="0.2">
      <c r="A180" s="295" t="s">
        <v>350</v>
      </c>
      <c r="B180" s="295" t="s">
        <v>349</v>
      </c>
      <c r="C180" s="296">
        <v>0</v>
      </c>
      <c r="D180" s="296">
        <v>0</v>
      </c>
      <c r="E180" s="296">
        <v>7198</v>
      </c>
      <c r="F180" s="296">
        <v>0</v>
      </c>
      <c r="G180" s="296">
        <v>7198</v>
      </c>
      <c r="H180" s="296">
        <v>0</v>
      </c>
      <c r="I180" s="296">
        <v>7198</v>
      </c>
      <c r="J180" s="296">
        <v>0</v>
      </c>
      <c r="K180" s="296">
        <v>7198</v>
      </c>
    </row>
    <row r="181" spans="1:11" x14ac:dyDescent="0.2">
      <c r="A181" s="295" t="s">
        <v>348</v>
      </c>
      <c r="B181" s="295" t="s">
        <v>347</v>
      </c>
      <c r="C181" s="296">
        <v>0</v>
      </c>
      <c r="D181" s="296">
        <v>0</v>
      </c>
      <c r="E181" s="296">
        <v>3405.72</v>
      </c>
      <c r="F181" s="296">
        <v>0</v>
      </c>
      <c r="G181" s="296">
        <v>3405.72</v>
      </c>
      <c r="H181" s="296">
        <v>0</v>
      </c>
      <c r="I181" s="296">
        <v>3405.72</v>
      </c>
      <c r="J181" s="296">
        <v>0</v>
      </c>
      <c r="K181" s="296">
        <v>3405.72</v>
      </c>
    </row>
    <row r="182" spans="1:11" x14ac:dyDescent="0.2">
      <c r="A182" s="295" t="s">
        <v>346</v>
      </c>
      <c r="B182" s="295" t="s">
        <v>345</v>
      </c>
      <c r="C182" s="296">
        <v>0</v>
      </c>
      <c r="D182" s="296">
        <v>0</v>
      </c>
      <c r="E182" s="296">
        <v>1156.42</v>
      </c>
      <c r="F182" s="296">
        <v>0</v>
      </c>
      <c r="G182" s="296">
        <v>1156.42</v>
      </c>
      <c r="H182" s="296">
        <v>0</v>
      </c>
      <c r="I182" s="296">
        <v>1156.42</v>
      </c>
      <c r="J182" s="296">
        <v>0</v>
      </c>
      <c r="K182" s="296">
        <v>1156.42</v>
      </c>
    </row>
    <row r="183" spans="1:11" x14ac:dyDescent="0.2">
      <c r="A183" s="295" t="s">
        <v>340</v>
      </c>
      <c r="B183" s="295" t="s">
        <v>339</v>
      </c>
      <c r="C183" s="296">
        <v>0</v>
      </c>
      <c r="D183" s="296">
        <v>0</v>
      </c>
      <c r="E183" s="296">
        <v>1712.61</v>
      </c>
      <c r="F183" s="296">
        <v>0</v>
      </c>
      <c r="G183" s="296">
        <v>1712.61</v>
      </c>
      <c r="H183" s="296">
        <v>0</v>
      </c>
      <c r="I183" s="296">
        <v>1712.61</v>
      </c>
      <c r="J183" s="296">
        <v>0</v>
      </c>
      <c r="K183" s="296">
        <v>1712.61</v>
      </c>
    </row>
    <row r="184" spans="1:11" x14ac:dyDescent="0.2">
      <c r="A184" s="295" t="s">
        <v>332</v>
      </c>
      <c r="B184" s="295" t="s">
        <v>817</v>
      </c>
      <c r="C184" s="296">
        <v>0</v>
      </c>
      <c r="D184" s="296">
        <v>0</v>
      </c>
      <c r="E184" s="296">
        <v>49308</v>
      </c>
      <c r="F184" s="296">
        <v>0</v>
      </c>
      <c r="G184" s="296">
        <v>49308</v>
      </c>
      <c r="H184" s="296">
        <v>0</v>
      </c>
      <c r="I184" s="296">
        <v>49308</v>
      </c>
      <c r="J184" s="296">
        <v>0</v>
      </c>
      <c r="K184" s="296">
        <v>49308</v>
      </c>
    </row>
    <row r="185" spans="1:11" x14ac:dyDescent="0.2">
      <c r="A185" s="264" t="s">
        <v>330</v>
      </c>
      <c r="B185" s="264" t="s">
        <v>329</v>
      </c>
      <c r="C185" s="265">
        <v>0</v>
      </c>
      <c r="D185" s="265">
        <v>0</v>
      </c>
      <c r="E185" s="265">
        <v>23602.5</v>
      </c>
      <c r="F185" s="265">
        <v>0</v>
      </c>
      <c r="G185" s="265">
        <v>23602.5</v>
      </c>
      <c r="H185" s="265">
        <v>0</v>
      </c>
      <c r="I185" s="265">
        <v>23602.5</v>
      </c>
      <c r="J185" s="265">
        <v>0</v>
      </c>
      <c r="K185" s="265">
        <v>23602.5</v>
      </c>
    </row>
    <row r="186" spans="1:11" x14ac:dyDescent="0.2">
      <c r="A186" s="264" t="s">
        <v>328</v>
      </c>
      <c r="B186" s="264" t="s">
        <v>327</v>
      </c>
      <c r="C186" s="265">
        <v>0</v>
      </c>
      <c r="D186" s="265">
        <v>0</v>
      </c>
      <c r="E186" s="265">
        <v>20250.78</v>
      </c>
      <c r="F186" s="265">
        <v>0</v>
      </c>
      <c r="G186" s="265">
        <v>20250.78</v>
      </c>
      <c r="H186" s="265">
        <v>0</v>
      </c>
      <c r="I186" s="265">
        <v>20250.78</v>
      </c>
      <c r="J186" s="265">
        <v>0</v>
      </c>
      <c r="K186" s="265">
        <v>20250.78</v>
      </c>
    </row>
    <row r="187" spans="1:11" x14ac:dyDescent="0.2">
      <c r="A187" s="297" t="s">
        <v>293</v>
      </c>
      <c r="B187" s="297" t="s">
        <v>292</v>
      </c>
      <c r="C187" s="298">
        <v>0</v>
      </c>
      <c r="D187" s="298">
        <v>0</v>
      </c>
      <c r="E187" s="298">
        <v>39157.78</v>
      </c>
      <c r="F187" s="298">
        <v>0</v>
      </c>
      <c r="G187" s="298">
        <v>39157.78</v>
      </c>
      <c r="H187" s="298">
        <v>0</v>
      </c>
      <c r="I187" s="298">
        <v>39157.78</v>
      </c>
      <c r="J187" s="298">
        <v>0</v>
      </c>
      <c r="K187" s="298">
        <v>39157.78</v>
      </c>
    </row>
    <row r="188" spans="1:11" x14ac:dyDescent="0.2">
      <c r="A188" s="297" t="s">
        <v>291</v>
      </c>
      <c r="B188" s="297" t="s">
        <v>290</v>
      </c>
      <c r="C188" s="298">
        <v>0</v>
      </c>
      <c r="D188" s="298">
        <v>0</v>
      </c>
      <c r="E188" s="298">
        <v>230</v>
      </c>
      <c r="F188" s="298">
        <v>0</v>
      </c>
      <c r="G188" s="298">
        <v>230</v>
      </c>
      <c r="H188" s="298">
        <v>0</v>
      </c>
      <c r="I188" s="298">
        <v>230</v>
      </c>
      <c r="J188" s="298">
        <v>0</v>
      </c>
      <c r="K188" s="298">
        <v>230</v>
      </c>
    </row>
    <row r="189" spans="1:11" x14ac:dyDescent="0.2">
      <c r="A189" s="297" t="s">
        <v>289</v>
      </c>
      <c r="B189" s="297" t="s">
        <v>818</v>
      </c>
      <c r="C189" s="298">
        <v>0</v>
      </c>
      <c r="D189" s="298">
        <v>0</v>
      </c>
      <c r="E189" s="298">
        <v>14797.19</v>
      </c>
      <c r="F189" s="298">
        <v>0</v>
      </c>
      <c r="G189" s="298">
        <v>14797.19</v>
      </c>
      <c r="H189" s="298">
        <v>0</v>
      </c>
      <c r="I189" s="298">
        <v>14797.19</v>
      </c>
      <c r="J189" s="298">
        <v>0</v>
      </c>
      <c r="K189" s="298">
        <v>14797.19</v>
      </c>
    </row>
    <row r="190" spans="1:11" x14ac:dyDescent="0.2">
      <c r="A190" s="297" t="s">
        <v>287</v>
      </c>
      <c r="B190" s="297" t="s">
        <v>286</v>
      </c>
      <c r="C190" s="298">
        <v>0</v>
      </c>
      <c r="D190" s="298">
        <v>0</v>
      </c>
      <c r="E190" s="298">
        <v>9404.43</v>
      </c>
      <c r="F190" s="298">
        <v>0</v>
      </c>
      <c r="G190" s="298">
        <v>9404.43</v>
      </c>
      <c r="H190" s="298">
        <v>0</v>
      </c>
      <c r="I190" s="298">
        <v>9404.43</v>
      </c>
      <c r="J190" s="298">
        <v>0</v>
      </c>
      <c r="K190" s="298">
        <v>9404.43</v>
      </c>
    </row>
    <row r="191" spans="1:11" x14ac:dyDescent="0.2">
      <c r="A191" s="297" t="s">
        <v>285</v>
      </c>
      <c r="B191" s="297" t="s">
        <v>284</v>
      </c>
      <c r="C191" s="298">
        <v>0</v>
      </c>
      <c r="D191" s="298">
        <v>0</v>
      </c>
      <c r="E191" s="298">
        <v>196.99</v>
      </c>
      <c r="F191" s="298">
        <v>0</v>
      </c>
      <c r="G191" s="298">
        <v>196.99</v>
      </c>
      <c r="H191" s="298">
        <v>0</v>
      </c>
      <c r="I191" s="298">
        <v>196.99</v>
      </c>
      <c r="J191" s="298">
        <v>0</v>
      </c>
      <c r="K191" s="298">
        <v>196.99</v>
      </c>
    </row>
    <row r="192" spans="1:11" x14ac:dyDescent="0.2">
      <c r="A192" s="248" t="s">
        <v>283</v>
      </c>
      <c r="B192" s="248" t="s">
        <v>282</v>
      </c>
      <c r="C192" s="249">
        <v>0</v>
      </c>
      <c r="D192" s="249">
        <v>0</v>
      </c>
      <c r="E192" s="249">
        <v>14938.72</v>
      </c>
      <c r="F192" s="249">
        <v>0</v>
      </c>
      <c r="G192" s="249">
        <v>14938.72</v>
      </c>
      <c r="H192" s="249">
        <v>0</v>
      </c>
      <c r="I192" s="249">
        <v>14938.72</v>
      </c>
      <c r="J192" s="249">
        <v>0</v>
      </c>
      <c r="K192" s="249">
        <v>14938.72</v>
      </c>
    </row>
    <row r="193" spans="1:11" x14ac:dyDescent="0.2">
      <c r="A193" s="248" t="s">
        <v>281</v>
      </c>
      <c r="B193" s="248" t="s">
        <v>280</v>
      </c>
      <c r="C193" s="249">
        <v>0</v>
      </c>
      <c r="D193" s="249">
        <v>0</v>
      </c>
      <c r="E193" s="249">
        <v>475</v>
      </c>
      <c r="F193" s="249">
        <v>0</v>
      </c>
      <c r="G193" s="249">
        <v>475</v>
      </c>
      <c r="H193" s="249">
        <v>0</v>
      </c>
      <c r="I193" s="249">
        <v>475</v>
      </c>
      <c r="J193" s="249">
        <v>0</v>
      </c>
      <c r="K193" s="249">
        <v>475</v>
      </c>
    </row>
    <row r="194" spans="1:11" x14ac:dyDescent="0.2">
      <c r="A194" s="248" t="s">
        <v>279</v>
      </c>
      <c r="B194" s="248" t="s">
        <v>278</v>
      </c>
      <c r="C194" s="249">
        <v>0</v>
      </c>
      <c r="D194" s="249">
        <v>0</v>
      </c>
      <c r="E194" s="249">
        <v>4228.5</v>
      </c>
      <c r="F194" s="249">
        <v>0</v>
      </c>
      <c r="G194" s="249">
        <v>4228.5</v>
      </c>
      <c r="H194" s="249">
        <v>0</v>
      </c>
      <c r="I194" s="249">
        <v>4228.5</v>
      </c>
      <c r="J194" s="249">
        <v>0</v>
      </c>
      <c r="K194" s="249">
        <v>4228.5</v>
      </c>
    </row>
    <row r="195" spans="1:11" x14ac:dyDescent="0.2">
      <c r="A195" s="248" t="s">
        <v>277</v>
      </c>
      <c r="B195" s="248" t="s">
        <v>276</v>
      </c>
      <c r="C195" s="249">
        <v>0</v>
      </c>
      <c r="D195" s="249">
        <v>0</v>
      </c>
      <c r="E195" s="249">
        <v>65975</v>
      </c>
      <c r="F195" s="249">
        <v>0</v>
      </c>
      <c r="G195" s="249">
        <v>65975</v>
      </c>
      <c r="H195" s="249">
        <v>0</v>
      </c>
      <c r="I195" s="249">
        <v>65975</v>
      </c>
      <c r="J195" s="249">
        <v>0</v>
      </c>
      <c r="K195" s="249">
        <v>65975</v>
      </c>
    </row>
    <row r="196" spans="1:11" x14ac:dyDescent="0.2">
      <c r="A196" s="126" t="s">
        <v>275</v>
      </c>
      <c r="B196" s="126" t="s">
        <v>274</v>
      </c>
      <c r="C196" s="123">
        <v>0</v>
      </c>
      <c r="D196" s="123">
        <v>0</v>
      </c>
      <c r="E196" s="123">
        <v>7437.49</v>
      </c>
      <c r="F196" s="123">
        <v>0</v>
      </c>
      <c r="G196" s="123">
        <v>7437.49</v>
      </c>
      <c r="H196" s="123">
        <v>0</v>
      </c>
      <c r="I196" s="123">
        <v>7437.49</v>
      </c>
      <c r="J196" s="123">
        <v>0</v>
      </c>
      <c r="K196" s="123">
        <v>7437.49</v>
      </c>
    </row>
    <row r="197" spans="1:11" x14ac:dyDescent="0.2">
      <c r="A197" s="126" t="s">
        <v>273</v>
      </c>
      <c r="B197" s="126" t="s">
        <v>272</v>
      </c>
      <c r="C197" s="123">
        <v>0</v>
      </c>
      <c r="D197" s="123">
        <v>0</v>
      </c>
      <c r="E197" s="123">
        <v>7045.5</v>
      </c>
      <c r="F197" s="123">
        <v>0</v>
      </c>
      <c r="G197" s="123">
        <v>7045.5</v>
      </c>
      <c r="H197" s="123">
        <v>0</v>
      </c>
      <c r="I197" s="123">
        <v>7045.5</v>
      </c>
      <c r="J197" s="123">
        <v>0</v>
      </c>
      <c r="K197" s="123">
        <v>7045.5</v>
      </c>
    </row>
    <row r="198" spans="1:11" x14ac:dyDescent="0.2">
      <c r="A198" s="126" t="s">
        <v>271</v>
      </c>
      <c r="B198" s="126" t="s">
        <v>270</v>
      </c>
      <c r="C198" s="123">
        <v>0</v>
      </c>
      <c r="D198" s="123">
        <v>0</v>
      </c>
      <c r="E198" s="123">
        <v>9180.9699999999993</v>
      </c>
      <c r="F198" s="123">
        <v>0</v>
      </c>
      <c r="G198" s="123">
        <v>9180.9699999999993</v>
      </c>
      <c r="H198" s="123">
        <v>0</v>
      </c>
      <c r="I198" s="123">
        <v>9180.9699999999993</v>
      </c>
      <c r="J198" s="123">
        <v>0</v>
      </c>
      <c r="K198" s="123">
        <v>9180.9699999999993</v>
      </c>
    </row>
    <row r="199" spans="1:11" x14ac:dyDescent="0.2">
      <c r="A199" s="175" t="s">
        <v>269</v>
      </c>
      <c r="B199" s="175" t="s">
        <v>819</v>
      </c>
      <c r="C199" s="176">
        <v>0</v>
      </c>
      <c r="D199" s="176">
        <v>0</v>
      </c>
      <c r="E199" s="176">
        <v>8197.9500000000007</v>
      </c>
      <c r="F199" s="176">
        <v>0</v>
      </c>
      <c r="G199" s="176">
        <v>8197.9500000000007</v>
      </c>
      <c r="H199" s="176">
        <v>0</v>
      </c>
      <c r="I199" s="176">
        <v>8197.9500000000007</v>
      </c>
      <c r="J199" s="176">
        <v>0</v>
      </c>
      <c r="K199" s="176">
        <v>8197.9500000000007</v>
      </c>
    </row>
    <row r="200" spans="1:11" x14ac:dyDescent="0.2">
      <c r="A200" s="175" t="s">
        <v>267</v>
      </c>
      <c r="B200" s="175" t="s">
        <v>266</v>
      </c>
      <c r="C200" s="176">
        <v>0</v>
      </c>
      <c r="D200" s="176">
        <v>0</v>
      </c>
      <c r="E200" s="176">
        <v>4116.78</v>
      </c>
      <c r="F200" s="176">
        <v>0</v>
      </c>
      <c r="G200" s="176">
        <v>4116.78</v>
      </c>
      <c r="H200" s="176">
        <v>0</v>
      </c>
      <c r="I200" s="176">
        <v>4116.78</v>
      </c>
      <c r="J200" s="176">
        <v>0</v>
      </c>
      <c r="K200" s="176">
        <v>4116.78</v>
      </c>
    </row>
    <row r="201" spans="1:11" x14ac:dyDescent="0.2">
      <c r="A201" s="175" t="s">
        <v>265</v>
      </c>
      <c r="B201" s="175" t="s">
        <v>264</v>
      </c>
      <c r="C201" s="176">
        <v>0</v>
      </c>
      <c r="D201" s="176">
        <v>0</v>
      </c>
      <c r="E201" s="176">
        <v>40592.5</v>
      </c>
      <c r="F201" s="176">
        <v>0</v>
      </c>
      <c r="G201" s="176">
        <v>40592.5</v>
      </c>
      <c r="H201" s="176">
        <v>0</v>
      </c>
      <c r="I201" s="176">
        <v>40592.5</v>
      </c>
      <c r="J201" s="176">
        <v>0</v>
      </c>
      <c r="K201" s="176">
        <v>40592.5</v>
      </c>
    </row>
    <row r="202" spans="1:11" x14ac:dyDescent="0.2">
      <c r="A202" s="175" t="s">
        <v>263</v>
      </c>
      <c r="B202" s="175" t="s">
        <v>262</v>
      </c>
      <c r="C202" s="176">
        <v>0</v>
      </c>
      <c r="D202" s="176">
        <v>0</v>
      </c>
      <c r="E202" s="176">
        <v>7567</v>
      </c>
      <c r="F202" s="176">
        <v>0</v>
      </c>
      <c r="G202" s="176">
        <v>7567</v>
      </c>
      <c r="H202" s="176">
        <v>0</v>
      </c>
      <c r="I202" s="176">
        <v>7567</v>
      </c>
      <c r="J202" s="176">
        <v>0</v>
      </c>
      <c r="K202" s="176">
        <v>7567</v>
      </c>
    </row>
    <row r="203" spans="1:11" x14ac:dyDescent="0.2">
      <c r="A203" s="175" t="s">
        <v>259</v>
      </c>
      <c r="B203" s="175" t="s">
        <v>258</v>
      </c>
      <c r="C203" s="176">
        <v>0</v>
      </c>
      <c r="D203" s="176">
        <v>0</v>
      </c>
      <c r="E203" s="176">
        <v>25875</v>
      </c>
      <c r="F203" s="176">
        <v>0</v>
      </c>
      <c r="G203" s="176">
        <v>25875</v>
      </c>
      <c r="H203" s="176">
        <v>0</v>
      </c>
      <c r="I203" s="176">
        <v>25875</v>
      </c>
      <c r="J203" s="176">
        <v>0</v>
      </c>
      <c r="K203" s="176">
        <v>25875</v>
      </c>
    </row>
    <row r="204" spans="1:11" x14ac:dyDescent="0.2">
      <c r="A204" s="175" t="s">
        <v>624</v>
      </c>
      <c r="B204" s="175" t="s">
        <v>623</v>
      </c>
      <c r="C204" s="176">
        <v>0</v>
      </c>
      <c r="D204" s="176">
        <v>0</v>
      </c>
      <c r="E204" s="176">
        <v>0</v>
      </c>
      <c r="F204" s="176">
        <v>0</v>
      </c>
      <c r="G204" s="176">
        <v>0</v>
      </c>
      <c r="H204" s="176">
        <v>0</v>
      </c>
      <c r="I204" s="176">
        <v>0</v>
      </c>
      <c r="J204" s="176">
        <v>0</v>
      </c>
      <c r="K204" s="176">
        <v>0</v>
      </c>
    </row>
    <row r="205" spans="1:11" x14ac:dyDescent="0.2">
      <c r="A205" s="175" t="s">
        <v>251</v>
      </c>
      <c r="B205" s="175" t="s">
        <v>820</v>
      </c>
      <c r="C205" s="176">
        <v>0</v>
      </c>
      <c r="D205" s="176">
        <v>0</v>
      </c>
      <c r="E205" s="176">
        <v>250</v>
      </c>
      <c r="F205" s="176">
        <v>0</v>
      </c>
      <c r="G205" s="176">
        <v>250</v>
      </c>
      <c r="H205" s="176">
        <v>0</v>
      </c>
      <c r="I205" s="176">
        <v>250</v>
      </c>
      <c r="J205" s="176">
        <v>0</v>
      </c>
      <c r="K205" s="176">
        <v>250</v>
      </c>
    </row>
    <row r="206" spans="1:11" x14ac:dyDescent="0.2">
      <c r="A206" s="305" t="s">
        <v>249</v>
      </c>
      <c r="B206" s="305" t="s">
        <v>248</v>
      </c>
      <c r="C206" s="306">
        <v>0</v>
      </c>
      <c r="D206" s="306">
        <v>0</v>
      </c>
      <c r="E206" s="306">
        <v>19510.48</v>
      </c>
      <c r="F206" s="306">
        <v>0</v>
      </c>
      <c r="G206" s="306">
        <v>19510.48</v>
      </c>
      <c r="H206" s="306">
        <v>0</v>
      </c>
      <c r="I206" s="306">
        <v>19510.48</v>
      </c>
      <c r="J206" s="306">
        <v>0</v>
      </c>
      <c r="K206" s="306">
        <v>19510.48</v>
      </c>
    </row>
    <row r="207" spans="1:11" x14ac:dyDescent="0.2">
      <c r="A207" s="305" t="s">
        <v>821</v>
      </c>
      <c r="B207" s="305" t="s">
        <v>822</v>
      </c>
      <c r="C207" s="306">
        <v>0</v>
      </c>
      <c r="D207" s="306">
        <v>0</v>
      </c>
      <c r="E207" s="306">
        <v>3974.95</v>
      </c>
      <c r="F207" s="306">
        <v>0</v>
      </c>
      <c r="G207" s="306">
        <v>3974.95</v>
      </c>
      <c r="H207" s="306">
        <v>0</v>
      </c>
      <c r="I207" s="306">
        <v>3974.95</v>
      </c>
      <c r="J207" s="306">
        <v>0</v>
      </c>
      <c r="K207" s="306">
        <v>3974.95</v>
      </c>
    </row>
    <row r="208" spans="1:11" x14ac:dyDescent="0.2">
      <c r="A208" s="299" t="s">
        <v>243</v>
      </c>
      <c r="B208" s="299" t="s">
        <v>823</v>
      </c>
      <c r="C208" s="300">
        <v>0</v>
      </c>
      <c r="D208" s="300">
        <v>0</v>
      </c>
      <c r="E208" s="300">
        <v>33770.58</v>
      </c>
      <c r="F208" s="300">
        <v>0</v>
      </c>
      <c r="G208" s="300">
        <v>33770.58</v>
      </c>
      <c r="H208" s="300">
        <v>0</v>
      </c>
      <c r="I208" s="300">
        <v>33770.58</v>
      </c>
      <c r="J208" s="300">
        <v>0</v>
      </c>
      <c r="K208" s="300">
        <v>33770.58</v>
      </c>
    </row>
    <row r="209" spans="1:11" x14ac:dyDescent="0.2">
      <c r="A209" s="299" t="s">
        <v>239</v>
      </c>
      <c r="B209" s="299" t="s">
        <v>864</v>
      </c>
      <c r="C209" s="300">
        <v>0</v>
      </c>
      <c r="D209" s="300">
        <v>0</v>
      </c>
      <c r="E209" s="300">
        <v>18746.52</v>
      </c>
      <c r="F209" s="300">
        <v>0</v>
      </c>
      <c r="G209" s="300">
        <v>18746.52</v>
      </c>
      <c r="H209" s="300">
        <v>0</v>
      </c>
      <c r="I209" s="300">
        <v>18746.52</v>
      </c>
      <c r="J209" s="300">
        <v>0</v>
      </c>
      <c r="K209" s="300">
        <v>18746.52</v>
      </c>
    </row>
    <row r="210" spans="1:11" x14ac:dyDescent="0.2">
      <c r="A210" s="299" t="s">
        <v>237</v>
      </c>
      <c r="B210" s="299" t="s">
        <v>236</v>
      </c>
      <c r="C210" s="300">
        <v>0</v>
      </c>
      <c r="D210" s="300">
        <v>0</v>
      </c>
      <c r="E210" s="300">
        <v>59954.62</v>
      </c>
      <c r="F210" s="300">
        <v>0</v>
      </c>
      <c r="G210" s="300">
        <v>59954.62</v>
      </c>
      <c r="H210" s="300">
        <v>0</v>
      </c>
      <c r="I210" s="300">
        <v>59954.62</v>
      </c>
      <c r="J210" s="300">
        <v>0</v>
      </c>
      <c r="K210" s="300">
        <v>59954.62</v>
      </c>
    </row>
    <row r="211" spans="1:11" x14ac:dyDescent="0.2">
      <c r="A211" s="299" t="s">
        <v>235</v>
      </c>
      <c r="B211" s="299" t="s">
        <v>234</v>
      </c>
      <c r="C211" s="300">
        <v>0</v>
      </c>
      <c r="D211" s="300">
        <v>0</v>
      </c>
      <c r="E211" s="300">
        <v>4608.75</v>
      </c>
      <c r="F211" s="300">
        <v>0</v>
      </c>
      <c r="G211" s="300">
        <v>4608.75</v>
      </c>
      <c r="H211" s="300">
        <v>0</v>
      </c>
      <c r="I211" s="300">
        <v>4608.75</v>
      </c>
      <c r="J211" s="300">
        <v>0</v>
      </c>
      <c r="K211" s="300">
        <v>4608.75</v>
      </c>
    </row>
    <row r="212" spans="1:11" x14ac:dyDescent="0.2">
      <c r="A212" s="299" t="s">
        <v>231</v>
      </c>
      <c r="B212" s="299" t="s">
        <v>230</v>
      </c>
      <c r="C212" s="300">
        <v>0</v>
      </c>
      <c r="D212" s="300">
        <v>0</v>
      </c>
      <c r="E212" s="300">
        <v>35000</v>
      </c>
      <c r="F212" s="300">
        <v>0</v>
      </c>
      <c r="G212" s="300">
        <v>35000</v>
      </c>
      <c r="H212" s="300">
        <v>0</v>
      </c>
      <c r="I212" s="300">
        <v>35000</v>
      </c>
      <c r="J212" s="300">
        <v>0</v>
      </c>
      <c r="K212" s="300">
        <v>35000</v>
      </c>
    </row>
    <row r="213" spans="1:11" x14ac:dyDescent="0.2">
      <c r="A213" s="299" t="s">
        <v>824</v>
      </c>
      <c r="B213" s="299" t="s">
        <v>825</v>
      </c>
      <c r="C213" s="300">
        <v>0</v>
      </c>
      <c r="D213" s="300">
        <v>0</v>
      </c>
      <c r="E213" s="300">
        <v>95625</v>
      </c>
      <c r="F213" s="300">
        <v>0</v>
      </c>
      <c r="G213" s="300">
        <v>95625</v>
      </c>
      <c r="H213" s="300">
        <v>0</v>
      </c>
      <c r="I213" s="300">
        <v>95625</v>
      </c>
      <c r="J213" s="300">
        <v>0</v>
      </c>
      <c r="K213" s="300">
        <v>95625</v>
      </c>
    </row>
    <row r="214" spans="1:11" x14ac:dyDescent="0.2">
      <c r="A214" s="299" t="s">
        <v>225</v>
      </c>
      <c r="B214" s="299" t="s">
        <v>224</v>
      </c>
      <c r="C214" s="300">
        <v>0</v>
      </c>
      <c r="D214" s="300">
        <v>0</v>
      </c>
      <c r="E214" s="300">
        <v>1253.21</v>
      </c>
      <c r="F214" s="300">
        <v>0</v>
      </c>
      <c r="G214" s="300">
        <v>1253.21</v>
      </c>
      <c r="H214" s="300">
        <v>0</v>
      </c>
      <c r="I214" s="300">
        <v>1253.21</v>
      </c>
      <c r="J214" s="300">
        <v>0</v>
      </c>
      <c r="K214" s="300">
        <v>1253.21</v>
      </c>
    </row>
    <row r="215" spans="1:11" x14ac:dyDescent="0.2">
      <c r="A215" s="188" t="s">
        <v>223</v>
      </c>
      <c r="B215" s="188" t="s">
        <v>222</v>
      </c>
      <c r="C215" s="189">
        <v>0</v>
      </c>
      <c r="D215" s="189">
        <v>0</v>
      </c>
      <c r="E215" s="189">
        <v>84452.64</v>
      </c>
      <c r="F215" s="189">
        <v>0</v>
      </c>
      <c r="G215" s="189">
        <v>84452.64</v>
      </c>
      <c r="H215" s="189">
        <v>0</v>
      </c>
      <c r="I215" s="189">
        <v>84452.64</v>
      </c>
      <c r="J215" s="189">
        <v>0</v>
      </c>
      <c r="K215" s="189">
        <v>84452.64</v>
      </c>
    </row>
    <row r="216" spans="1:11" x14ac:dyDescent="0.2">
      <c r="A216" s="188" t="s">
        <v>221</v>
      </c>
      <c r="B216" s="188" t="s">
        <v>220</v>
      </c>
      <c r="C216" s="189">
        <v>0</v>
      </c>
      <c r="D216" s="189">
        <v>0</v>
      </c>
      <c r="E216" s="189">
        <v>77728.75</v>
      </c>
      <c r="F216" s="189">
        <v>0</v>
      </c>
      <c r="G216" s="189">
        <v>77728.75</v>
      </c>
      <c r="H216" s="189">
        <v>0</v>
      </c>
      <c r="I216" s="189">
        <v>77728.75</v>
      </c>
      <c r="J216" s="189">
        <v>0</v>
      </c>
      <c r="K216" s="189">
        <v>77728.75</v>
      </c>
    </row>
    <row r="217" spans="1:11" x14ac:dyDescent="0.2">
      <c r="A217" s="305" t="s">
        <v>219</v>
      </c>
      <c r="B217" s="305" t="s">
        <v>218</v>
      </c>
      <c r="C217" s="306">
        <v>0</v>
      </c>
      <c r="D217" s="306">
        <v>0</v>
      </c>
      <c r="E217" s="306">
        <v>1425</v>
      </c>
      <c r="F217" s="306">
        <v>0</v>
      </c>
      <c r="G217" s="306">
        <v>1425</v>
      </c>
      <c r="H217" s="306">
        <v>0</v>
      </c>
      <c r="I217" s="306">
        <v>1425</v>
      </c>
      <c r="J217" s="306">
        <v>0</v>
      </c>
      <c r="K217" s="306">
        <v>1425</v>
      </c>
    </row>
    <row r="218" spans="1:11" x14ac:dyDescent="0.2">
      <c r="A218" s="254" t="s">
        <v>215</v>
      </c>
      <c r="B218" s="254" t="s">
        <v>214</v>
      </c>
      <c r="C218" s="255">
        <v>0</v>
      </c>
      <c r="D218" s="255">
        <v>0</v>
      </c>
      <c r="E218" s="255">
        <v>1803.05</v>
      </c>
      <c r="F218" s="255">
        <v>0</v>
      </c>
      <c r="G218" s="255">
        <v>1803.05</v>
      </c>
      <c r="H218" s="255">
        <v>0</v>
      </c>
      <c r="I218" s="255">
        <v>1803.05</v>
      </c>
      <c r="J218" s="255">
        <v>0</v>
      </c>
      <c r="K218" s="255">
        <v>1803.05</v>
      </c>
    </row>
    <row r="219" spans="1:11" x14ac:dyDescent="0.2">
      <c r="A219" s="254" t="s">
        <v>211</v>
      </c>
      <c r="B219" s="254" t="s">
        <v>210</v>
      </c>
      <c r="C219" s="255">
        <v>0</v>
      </c>
      <c r="D219" s="255">
        <v>0</v>
      </c>
      <c r="E219" s="255">
        <v>374.32</v>
      </c>
      <c r="F219" s="255">
        <v>0</v>
      </c>
      <c r="G219" s="255">
        <v>374.32</v>
      </c>
      <c r="H219" s="255">
        <v>0</v>
      </c>
      <c r="I219" s="255">
        <v>374.32</v>
      </c>
      <c r="J219" s="255">
        <v>0</v>
      </c>
      <c r="K219" s="255">
        <v>374.32</v>
      </c>
    </row>
    <row r="220" spans="1:11" x14ac:dyDescent="0.2">
      <c r="A220" s="254" t="s">
        <v>209</v>
      </c>
      <c r="B220" s="254" t="s">
        <v>208</v>
      </c>
      <c r="C220" s="255">
        <v>0</v>
      </c>
      <c r="D220" s="255">
        <v>0</v>
      </c>
      <c r="E220" s="255">
        <v>2400</v>
      </c>
      <c r="F220" s="255">
        <v>0</v>
      </c>
      <c r="G220" s="255">
        <v>2400</v>
      </c>
      <c r="H220" s="255">
        <v>0</v>
      </c>
      <c r="I220" s="255">
        <v>2400</v>
      </c>
      <c r="J220" s="255">
        <v>0</v>
      </c>
      <c r="K220" s="255">
        <v>2400</v>
      </c>
    </row>
    <row r="221" spans="1:11" x14ac:dyDescent="0.2">
      <c r="A221" s="254" t="s">
        <v>207</v>
      </c>
      <c r="B221" s="254" t="s">
        <v>206</v>
      </c>
      <c r="C221" s="255">
        <v>0</v>
      </c>
      <c r="D221" s="255">
        <v>0</v>
      </c>
      <c r="E221" s="255">
        <v>0</v>
      </c>
      <c r="F221" s="255">
        <v>0</v>
      </c>
      <c r="G221" s="255">
        <v>0</v>
      </c>
      <c r="H221" s="255">
        <v>0</v>
      </c>
      <c r="I221" s="255">
        <v>0</v>
      </c>
      <c r="J221" s="255">
        <v>0</v>
      </c>
      <c r="K221" s="255">
        <v>0</v>
      </c>
    </row>
    <row r="222" spans="1:11" x14ac:dyDescent="0.2">
      <c r="A222" s="254" t="s">
        <v>205</v>
      </c>
      <c r="B222" s="254" t="s">
        <v>204</v>
      </c>
      <c r="C222" s="255">
        <v>0</v>
      </c>
      <c r="D222" s="255">
        <v>0</v>
      </c>
      <c r="E222" s="255">
        <v>99356.25</v>
      </c>
      <c r="F222" s="255">
        <v>0</v>
      </c>
      <c r="G222" s="255">
        <v>99356.25</v>
      </c>
      <c r="H222" s="255">
        <v>0</v>
      </c>
      <c r="I222" s="255">
        <v>99356.25</v>
      </c>
      <c r="J222" s="255">
        <v>0</v>
      </c>
      <c r="K222" s="255">
        <v>99356.25</v>
      </c>
    </row>
    <row r="223" spans="1:11" x14ac:dyDescent="0.2">
      <c r="A223" s="254" t="s">
        <v>199</v>
      </c>
      <c r="B223" s="254" t="s">
        <v>198</v>
      </c>
      <c r="C223" s="255">
        <v>0</v>
      </c>
      <c r="D223" s="255">
        <v>0</v>
      </c>
      <c r="E223" s="255">
        <v>3662.5</v>
      </c>
      <c r="F223" s="255">
        <v>0</v>
      </c>
      <c r="G223" s="255">
        <v>3662.5</v>
      </c>
      <c r="H223" s="255">
        <v>0</v>
      </c>
      <c r="I223" s="255">
        <v>3662.5</v>
      </c>
      <c r="J223" s="255">
        <v>0</v>
      </c>
      <c r="K223" s="255">
        <v>3662.5</v>
      </c>
    </row>
    <row r="224" spans="1:11" x14ac:dyDescent="0.2">
      <c r="A224" s="254" t="s">
        <v>197</v>
      </c>
      <c r="B224" s="254" t="s">
        <v>56</v>
      </c>
      <c r="C224" s="255">
        <v>0</v>
      </c>
      <c r="D224" s="255">
        <v>0</v>
      </c>
      <c r="E224" s="255">
        <v>1426.05</v>
      </c>
      <c r="F224" s="255">
        <v>0</v>
      </c>
      <c r="G224" s="255">
        <v>1426.05</v>
      </c>
      <c r="H224" s="255">
        <v>0</v>
      </c>
      <c r="I224" s="255">
        <v>1426.05</v>
      </c>
      <c r="J224" s="255">
        <v>0</v>
      </c>
      <c r="K224" s="255">
        <v>1426.05</v>
      </c>
    </row>
    <row r="225" spans="1:11" x14ac:dyDescent="0.2">
      <c r="A225" s="111" t="s">
        <v>181</v>
      </c>
      <c r="B225" s="111" t="s">
        <v>180</v>
      </c>
      <c r="C225" s="112">
        <v>0</v>
      </c>
      <c r="D225" s="112">
        <v>0</v>
      </c>
      <c r="E225" s="112">
        <v>3035</v>
      </c>
      <c r="F225" s="112">
        <v>0</v>
      </c>
      <c r="G225" s="112">
        <v>3035</v>
      </c>
      <c r="H225" s="112">
        <v>0</v>
      </c>
      <c r="I225" s="112">
        <v>3035</v>
      </c>
      <c r="J225" s="112">
        <v>0</v>
      </c>
      <c r="K225" s="112">
        <v>3035</v>
      </c>
    </row>
    <row r="226" spans="1:11" x14ac:dyDescent="0.2">
      <c r="A226" s="192" t="s">
        <v>326</v>
      </c>
      <c r="B226" s="192" t="s">
        <v>325</v>
      </c>
      <c r="C226" s="193">
        <v>0</v>
      </c>
      <c r="D226" s="193">
        <v>0</v>
      </c>
      <c r="E226" s="193">
        <v>24352.26</v>
      </c>
      <c r="F226" s="193">
        <v>0</v>
      </c>
      <c r="G226" s="193">
        <v>24352.26</v>
      </c>
      <c r="H226" s="193">
        <v>0</v>
      </c>
      <c r="I226" s="193">
        <v>24352.26</v>
      </c>
      <c r="J226" s="193">
        <v>0</v>
      </c>
      <c r="K226" s="193">
        <v>24352.26</v>
      </c>
    </row>
    <row r="227" spans="1:11" x14ac:dyDescent="0.2">
      <c r="A227" s="192" t="s">
        <v>324</v>
      </c>
      <c r="B227" s="192" t="s">
        <v>323</v>
      </c>
      <c r="C227" s="193">
        <v>0</v>
      </c>
      <c r="D227" s="193">
        <v>0</v>
      </c>
      <c r="E227" s="193">
        <v>12233.6</v>
      </c>
      <c r="F227" s="193">
        <v>0</v>
      </c>
      <c r="G227" s="193">
        <v>12233.6</v>
      </c>
      <c r="H227" s="193">
        <v>0</v>
      </c>
      <c r="I227" s="193">
        <v>12233.6</v>
      </c>
      <c r="J227" s="193">
        <v>0</v>
      </c>
      <c r="K227" s="193">
        <v>12233.6</v>
      </c>
    </row>
    <row r="228" spans="1:11" x14ac:dyDescent="0.2">
      <c r="A228" s="192" t="s">
        <v>316</v>
      </c>
      <c r="B228" s="192" t="s">
        <v>826</v>
      </c>
      <c r="C228" s="193">
        <v>0</v>
      </c>
      <c r="D228" s="193">
        <v>0</v>
      </c>
      <c r="E228" s="193">
        <v>28291.040000000001</v>
      </c>
      <c r="F228" s="193">
        <v>0</v>
      </c>
      <c r="G228" s="193">
        <v>28291.040000000001</v>
      </c>
      <c r="H228" s="193">
        <v>0</v>
      </c>
      <c r="I228" s="193">
        <v>28291.040000000001</v>
      </c>
      <c r="J228" s="193">
        <v>0</v>
      </c>
      <c r="K228" s="193">
        <v>28291.040000000001</v>
      </c>
    </row>
    <row r="229" spans="1:11" x14ac:dyDescent="0.2">
      <c r="A229" s="175" t="s">
        <v>309</v>
      </c>
      <c r="B229" s="175" t="s">
        <v>827</v>
      </c>
      <c r="C229" s="176">
        <v>0</v>
      </c>
      <c r="D229" s="176">
        <v>0</v>
      </c>
      <c r="E229" s="176">
        <v>23959.78</v>
      </c>
      <c r="F229" s="176">
        <v>0</v>
      </c>
      <c r="G229" s="176">
        <v>23959.78</v>
      </c>
      <c r="H229" s="176">
        <v>0</v>
      </c>
      <c r="I229" s="176">
        <v>23959.78</v>
      </c>
      <c r="J229" s="176">
        <v>0</v>
      </c>
      <c r="K229" s="176">
        <v>23959.78</v>
      </c>
    </row>
    <row r="230" spans="1:11" x14ac:dyDescent="0.2">
      <c r="A230" s="175" t="s">
        <v>307</v>
      </c>
      <c r="B230" s="175" t="s">
        <v>306</v>
      </c>
      <c r="C230" s="176">
        <v>0</v>
      </c>
      <c r="D230" s="176">
        <v>0</v>
      </c>
      <c r="E230" s="176">
        <v>75</v>
      </c>
      <c r="F230" s="176">
        <v>0</v>
      </c>
      <c r="G230" s="176">
        <v>75</v>
      </c>
      <c r="H230" s="176">
        <v>0</v>
      </c>
      <c r="I230" s="176">
        <v>75</v>
      </c>
      <c r="J230" s="176">
        <v>0</v>
      </c>
      <c r="K230" s="176">
        <v>75</v>
      </c>
    </row>
    <row r="231" spans="1:11" x14ac:dyDescent="0.2">
      <c r="A231" s="175" t="s">
        <v>303</v>
      </c>
      <c r="B231" s="175" t="s">
        <v>302</v>
      </c>
      <c r="C231" s="176">
        <v>0</v>
      </c>
      <c r="D231" s="176">
        <v>0</v>
      </c>
      <c r="E231" s="176">
        <v>18963.82</v>
      </c>
      <c r="F231" s="176">
        <v>0</v>
      </c>
      <c r="G231" s="176">
        <v>18963.82</v>
      </c>
      <c r="H231" s="176">
        <v>0</v>
      </c>
      <c r="I231" s="176">
        <v>18963.82</v>
      </c>
      <c r="J231" s="176">
        <v>0</v>
      </c>
      <c r="K231" s="176">
        <v>18963.82</v>
      </c>
    </row>
    <row r="232" spans="1:11" x14ac:dyDescent="0.2">
      <c r="A232" s="175" t="s">
        <v>299</v>
      </c>
      <c r="B232" s="175" t="s">
        <v>298</v>
      </c>
      <c r="C232" s="176">
        <v>0</v>
      </c>
      <c r="D232" s="176">
        <v>0</v>
      </c>
      <c r="E232" s="176">
        <v>21371.279999999999</v>
      </c>
      <c r="F232" s="176">
        <v>0</v>
      </c>
      <c r="G232" s="176">
        <v>21371.279999999999</v>
      </c>
      <c r="H232" s="176">
        <v>0</v>
      </c>
      <c r="I232" s="176">
        <v>21371.279999999999</v>
      </c>
      <c r="J232" s="176">
        <v>0</v>
      </c>
      <c r="K232" s="176">
        <v>21371.279999999999</v>
      </c>
    </row>
    <row r="233" spans="1:11" x14ac:dyDescent="0.2">
      <c r="A233" s="224" t="s">
        <v>297</v>
      </c>
      <c r="B233" s="224" t="s">
        <v>296</v>
      </c>
      <c r="C233" s="225">
        <v>0</v>
      </c>
      <c r="D233" s="225">
        <v>0</v>
      </c>
      <c r="E233" s="225">
        <v>5112.2299999999996</v>
      </c>
      <c r="F233" s="225">
        <v>0</v>
      </c>
      <c r="G233" s="225">
        <v>5112.2299999999996</v>
      </c>
      <c r="H233" s="225">
        <v>0</v>
      </c>
      <c r="I233" s="225">
        <v>5112.2299999999996</v>
      </c>
      <c r="J233" s="225">
        <v>0</v>
      </c>
      <c r="K233" s="225">
        <v>5112.2299999999996</v>
      </c>
    </row>
    <row r="234" spans="1:11" x14ac:dyDescent="0.2">
      <c r="A234" s="153" t="s">
        <v>192</v>
      </c>
      <c r="B234" s="153" t="s">
        <v>191</v>
      </c>
      <c r="C234" s="154">
        <v>0</v>
      </c>
      <c r="D234" s="154">
        <v>0</v>
      </c>
      <c r="E234" s="154">
        <v>9088.15</v>
      </c>
      <c r="F234" s="154">
        <v>0</v>
      </c>
      <c r="G234" s="154">
        <v>9088.15</v>
      </c>
      <c r="H234" s="154">
        <v>0</v>
      </c>
      <c r="I234" s="154">
        <v>9088.15</v>
      </c>
      <c r="J234" s="154">
        <v>0</v>
      </c>
      <c r="K234" s="154">
        <v>9088.15</v>
      </c>
    </row>
    <row r="235" spans="1:11" x14ac:dyDescent="0.2">
      <c r="A235" s="258" t="s">
        <v>190</v>
      </c>
      <c r="B235" s="258" t="s">
        <v>189</v>
      </c>
      <c r="C235" s="259">
        <v>0</v>
      </c>
      <c r="D235" s="259">
        <v>0</v>
      </c>
      <c r="E235" s="259">
        <v>2477</v>
      </c>
      <c r="F235" s="259">
        <v>0</v>
      </c>
      <c r="G235" s="259">
        <v>2477</v>
      </c>
      <c r="H235" s="259">
        <v>0</v>
      </c>
      <c r="I235" s="259">
        <v>2477</v>
      </c>
      <c r="J235" s="259">
        <v>0</v>
      </c>
      <c r="K235" s="259">
        <v>2477</v>
      </c>
    </row>
    <row r="236" spans="1:11" x14ac:dyDescent="0.2">
      <c r="A236" s="258" t="s">
        <v>188</v>
      </c>
      <c r="B236" s="258" t="s">
        <v>187</v>
      </c>
      <c r="C236" s="259">
        <v>0</v>
      </c>
      <c r="D236" s="259">
        <v>0</v>
      </c>
      <c r="E236" s="259">
        <v>28006.89</v>
      </c>
      <c r="F236" s="259">
        <v>0</v>
      </c>
      <c r="G236" s="259">
        <v>28006.89</v>
      </c>
      <c r="H236" s="259">
        <v>0</v>
      </c>
      <c r="I236" s="259">
        <v>28006.89</v>
      </c>
      <c r="J236" s="259">
        <v>0</v>
      </c>
      <c r="K236" s="259">
        <v>28006.89</v>
      </c>
    </row>
    <row r="237" spans="1:11" x14ac:dyDescent="0.2">
      <c r="A237" s="192" t="s">
        <v>186</v>
      </c>
      <c r="B237" s="192" t="s">
        <v>86</v>
      </c>
      <c r="C237" s="193">
        <v>0</v>
      </c>
      <c r="D237" s="193">
        <v>0</v>
      </c>
      <c r="E237" s="193">
        <v>175839.32</v>
      </c>
      <c r="F237" s="193">
        <v>0</v>
      </c>
      <c r="G237" s="193">
        <v>175839.32</v>
      </c>
      <c r="H237" s="193">
        <v>0</v>
      </c>
      <c r="I237" s="193">
        <v>175839.32</v>
      </c>
      <c r="J237" s="193">
        <v>0</v>
      </c>
      <c r="K237" s="193">
        <v>175839.32</v>
      </c>
    </row>
    <row r="238" spans="1:11" x14ac:dyDescent="0.2">
      <c r="A238" s="297" t="s">
        <v>185</v>
      </c>
      <c r="B238" s="297" t="s">
        <v>143</v>
      </c>
      <c r="C238" s="298">
        <v>0</v>
      </c>
      <c r="D238" s="298">
        <v>0</v>
      </c>
      <c r="E238" s="298">
        <v>200</v>
      </c>
      <c r="F238" s="298">
        <v>0</v>
      </c>
      <c r="G238" s="298">
        <v>200</v>
      </c>
      <c r="H238" s="298">
        <v>0</v>
      </c>
      <c r="I238" s="298">
        <v>200</v>
      </c>
      <c r="J238" s="298">
        <v>0</v>
      </c>
      <c r="K238" s="298">
        <v>200</v>
      </c>
    </row>
    <row r="239" spans="1:11" x14ac:dyDescent="0.2">
      <c r="A239" s="297" t="s">
        <v>184</v>
      </c>
      <c r="B239" s="297" t="s">
        <v>828</v>
      </c>
      <c r="C239" s="298">
        <v>0</v>
      </c>
      <c r="D239" s="298">
        <v>0</v>
      </c>
      <c r="E239" s="298">
        <v>140</v>
      </c>
      <c r="F239" s="298">
        <v>0</v>
      </c>
      <c r="G239" s="298">
        <v>140</v>
      </c>
      <c r="H239" s="298">
        <v>0</v>
      </c>
      <c r="I239" s="298">
        <v>140</v>
      </c>
      <c r="J239" s="298">
        <v>0</v>
      </c>
      <c r="K239" s="298">
        <v>140</v>
      </c>
    </row>
    <row r="240" spans="1:11" x14ac:dyDescent="0.2">
      <c r="A240" s="126" t="s">
        <v>177</v>
      </c>
      <c r="B240" s="126" t="s">
        <v>176</v>
      </c>
      <c r="C240" s="123">
        <v>0</v>
      </c>
      <c r="D240" s="123">
        <v>0</v>
      </c>
      <c r="E240" s="123">
        <v>2671.28</v>
      </c>
      <c r="F240" s="123">
        <v>0</v>
      </c>
      <c r="G240" s="123">
        <v>2671.28</v>
      </c>
      <c r="H240" s="123">
        <v>0</v>
      </c>
      <c r="I240" s="123">
        <v>2671.28</v>
      </c>
      <c r="J240" s="123">
        <v>0</v>
      </c>
      <c r="K240" s="123">
        <v>2671.28</v>
      </c>
    </row>
    <row r="241" spans="1:11" x14ac:dyDescent="0.2">
      <c r="A241" s="126" t="s">
        <v>175</v>
      </c>
      <c r="B241" s="126" t="s">
        <v>174</v>
      </c>
      <c r="C241" s="123">
        <v>0</v>
      </c>
      <c r="D241" s="123">
        <v>0</v>
      </c>
      <c r="E241" s="123">
        <v>11238.63</v>
      </c>
      <c r="F241" s="123">
        <v>0</v>
      </c>
      <c r="G241" s="123">
        <v>11238.63</v>
      </c>
      <c r="H241" s="123">
        <v>0</v>
      </c>
      <c r="I241" s="123">
        <v>11238.63</v>
      </c>
      <c r="J241" s="123">
        <v>0</v>
      </c>
      <c r="K241" s="123">
        <v>11238.63</v>
      </c>
    </row>
    <row r="242" spans="1:11" x14ac:dyDescent="0.2">
      <c r="A242" s="126" t="s">
        <v>173</v>
      </c>
      <c r="B242" s="126" t="s">
        <v>172</v>
      </c>
      <c r="C242" s="123">
        <v>0</v>
      </c>
      <c r="D242" s="123">
        <v>0</v>
      </c>
      <c r="E242" s="123">
        <v>1491.28</v>
      </c>
      <c r="F242" s="123">
        <v>0</v>
      </c>
      <c r="G242" s="123">
        <v>1491.28</v>
      </c>
      <c r="H242" s="123">
        <v>0</v>
      </c>
      <c r="I242" s="123">
        <v>1491.28</v>
      </c>
      <c r="J242" s="123">
        <v>0</v>
      </c>
      <c r="K242" s="123">
        <v>1491.28</v>
      </c>
    </row>
    <row r="243" spans="1:11" x14ac:dyDescent="0.2">
      <c r="A243" s="126" t="s">
        <v>169</v>
      </c>
      <c r="B243" s="126" t="s">
        <v>168</v>
      </c>
      <c r="C243" s="123">
        <v>0</v>
      </c>
      <c r="D243" s="123">
        <v>0</v>
      </c>
      <c r="E243" s="123">
        <v>607.5</v>
      </c>
      <c r="F243" s="123">
        <v>0</v>
      </c>
      <c r="G243" s="123">
        <v>607.5</v>
      </c>
      <c r="H243" s="123">
        <v>0</v>
      </c>
      <c r="I243" s="123">
        <v>607.5</v>
      </c>
      <c r="J243" s="123">
        <v>0</v>
      </c>
      <c r="K243" s="123">
        <v>607.5</v>
      </c>
    </row>
    <row r="244" spans="1:11" x14ac:dyDescent="0.2">
      <c r="A244" s="293" t="s">
        <v>165</v>
      </c>
      <c r="B244" s="293" t="s">
        <v>164</v>
      </c>
      <c r="C244" s="294">
        <v>0</v>
      </c>
      <c r="D244" s="294">
        <v>0</v>
      </c>
      <c r="E244" s="294">
        <v>3805.07</v>
      </c>
      <c r="F244" s="294">
        <v>0</v>
      </c>
      <c r="G244" s="294">
        <v>3805.07</v>
      </c>
      <c r="H244" s="294">
        <v>0</v>
      </c>
      <c r="I244" s="294">
        <v>3805.07</v>
      </c>
      <c r="J244" s="294">
        <v>0</v>
      </c>
      <c r="K244" s="294">
        <v>3805.07</v>
      </c>
    </row>
    <row r="245" spans="1:11" x14ac:dyDescent="0.2">
      <c r="A245" s="254" t="s">
        <v>163</v>
      </c>
      <c r="B245" s="254" t="s">
        <v>162</v>
      </c>
      <c r="C245" s="255">
        <v>0</v>
      </c>
      <c r="D245" s="255">
        <v>0</v>
      </c>
      <c r="E245" s="255">
        <v>22.49</v>
      </c>
      <c r="F245" s="255">
        <v>0</v>
      </c>
      <c r="G245" s="255">
        <v>22.49</v>
      </c>
      <c r="H245" s="255">
        <v>0</v>
      </c>
      <c r="I245" s="255">
        <v>22.49</v>
      </c>
      <c r="J245" s="255">
        <v>0</v>
      </c>
      <c r="K245" s="255">
        <v>22.49</v>
      </c>
    </row>
    <row r="246" spans="1:11" x14ac:dyDescent="0.2">
      <c r="A246" s="252" t="s">
        <v>1193</v>
      </c>
      <c r="B246" s="252" t="s">
        <v>1194</v>
      </c>
      <c r="C246" s="253">
        <v>0</v>
      </c>
      <c r="D246" s="253">
        <v>0</v>
      </c>
      <c r="E246" s="253">
        <v>80</v>
      </c>
      <c r="F246" s="253">
        <v>0</v>
      </c>
      <c r="G246" s="253">
        <v>80</v>
      </c>
      <c r="H246" s="253">
        <v>0</v>
      </c>
      <c r="I246" s="253">
        <v>80</v>
      </c>
      <c r="J246" s="253">
        <v>0</v>
      </c>
      <c r="K246" s="253">
        <v>80</v>
      </c>
    </row>
    <row r="247" spans="1:11" x14ac:dyDescent="0.2">
      <c r="A247" s="252" t="s">
        <v>148</v>
      </c>
      <c r="B247" s="252" t="s">
        <v>147</v>
      </c>
      <c r="C247" s="253">
        <v>0</v>
      </c>
      <c r="D247" s="253">
        <v>0</v>
      </c>
      <c r="E247" s="253">
        <v>2751.88</v>
      </c>
      <c r="F247" s="253">
        <v>0</v>
      </c>
      <c r="G247" s="253">
        <v>2751.88</v>
      </c>
      <c r="H247" s="253">
        <v>0</v>
      </c>
      <c r="I247" s="253">
        <v>2751.88</v>
      </c>
      <c r="J247" s="253">
        <v>0</v>
      </c>
      <c r="K247" s="253">
        <v>2751.88</v>
      </c>
    </row>
    <row r="248" spans="1:11" x14ac:dyDescent="0.2">
      <c r="A248" s="252" t="s">
        <v>144</v>
      </c>
      <c r="B248" s="252" t="s">
        <v>143</v>
      </c>
      <c r="C248" s="253">
        <v>0</v>
      </c>
      <c r="D248" s="253">
        <v>0</v>
      </c>
      <c r="E248" s="253">
        <v>295</v>
      </c>
      <c r="F248" s="253">
        <v>0</v>
      </c>
      <c r="G248" s="253">
        <v>295</v>
      </c>
      <c r="H248" s="253">
        <v>0</v>
      </c>
      <c r="I248" s="253">
        <v>295</v>
      </c>
      <c r="J248" s="253">
        <v>0</v>
      </c>
      <c r="K248" s="253">
        <v>295</v>
      </c>
    </row>
    <row r="249" spans="1:11" x14ac:dyDescent="0.2">
      <c r="A249" s="252" t="s">
        <v>142</v>
      </c>
      <c r="B249" s="252" t="s">
        <v>1174</v>
      </c>
      <c r="C249" s="253">
        <v>0</v>
      </c>
      <c r="D249" s="253">
        <v>0</v>
      </c>
      <c r="E249" s="253">
        <v>1838997.57</v>
      </c>
      <c r="F249" s="253">
        <v>0</v>
      </c>
      <c r="G249" s="253">
        <v>1838997.57</v>
      </c>
      <c r="H249" s="253">
        <v>0</v>
      </c>
      <c r="I249" s="253">
        <v>1838997.57</v>
      </c>
      <c r="J249" s="253">
        <v>0</v>
      </c>
      <c r="K249" s="253">
        <v>1838997.57</v>
      </c>
    </row>
    <row r="250" spans="1:11" x14ac:dyDescent="0.2">
      <c r="A250" s="252" t="s">
        <v>456</v>
      </c>
      <c r="B250" s="252" t="s">
        <v>455</v>
      </c>
      <c r="C250" s="253">
        <v>0</v>
      </c>
      <c r="D250" s="253">
        <v>0</v>
      </c>
      <c r="E250" s="253">
        <v>0</v>
      </c>
      <c r="F250" s="253">
        <v>0</v>
      </c>
      <c r="G250" s="253">
        <v>0</v>
      </c>
      <c r="H250" s="253">
        <v>0</v>
      </c>
      <c r="I250" s="253">
        <v>0</v>
      </c>
      <c r="J250" s="253">
        <v>0</v>
      </c>
      <c r="K250" s="253">
        <v>0</v>
      </c>
    </row>
    <row r="251" spans="1:11" x14ac:dyDescent="0.2">
      <c r="A251" s="252" t="s">
        <v>136</v>
      </c>
      <c r="B251" s="252" t="s">
        <v>830</v>
      </c>
      <c r="C251" s="253">
        <v>0</v>
      </c>
      <c r="D251" s="253">
        <v>0</v>
      </c>
      <c r="E251" s="253">
        <v>140746.44</v>
      </c>
      <c r="F251" s="253">
        <v>0</v>
      </c>
      <c r="G251" s="253">
        <v>140746.44</v>
      </c>
      <c r="H251" s="253">
        <v>0</v>
      </c>
      <c r="I251" s="253">
        <v>140746.44</v>
      </c>
      <c r="J251" s="253">
        <v>0</v>
      </c>
      <c r="K251" s="253">
        <v>140746.44</v>
      </c>
    </row>
    <row r="252" spans="1:11" x14ac:dyDescent="0.2">
      <c r="A252" s="252" t="s">
        <v>831</v>
      </c>
      <c r="B252" s="252" t="s">
        <v>832</v>
      </c>
      <c r="C252" s="253">
        <v>0</v>
      </c>
      <c r="D252" s="253">
        <v>0</v>
      </c>
      <c r="E252" s="253">
        <v>12633.66</v>
      </c>
      <c r="F252" s="253">
        <v>0</v>
      </c>
      <c r="G252" s="253">
        <v>12633.66</v>
      </c>
      <c r="H252" s="253">
        <v>0</v>
      </c>
      <c r="I252" s="253">
        <v>12633.66</v>
      </c>
      <c r="J252" s="253">
        <v>0</v>
      </c>
      <c r="K252" s="253">
        <v>12633.66</v>
      </c>
    </row>
    <row r="253" spans="1:11" ht="14.25" x14ac:dyDescent="0.2">
      <c r="A253" s="561" t="s">
        <v>833</v>
      </c>
      <c r="B253" s="561"/>
      <c r="C253" s="113">
        <v>0</v>
      </c>
      <c r="D253" s="113">
        <v>0</v>
      </c>
      <c r="E253" s="113">
        <v>7196042.0700000003</v>
      </c>
      <c r="F253" s="113">
        <v>0</v>
      </c>
      <c r="G253" s="113">
        <v>7196042.0700000003</v>
      </c>
      <c r="H253" s="113">
        <v>0</v>
      </c>
      <c r="I253" s="113">
        <v>7196042.0700000003</v>
      </c>
      <c r="J253" s="113">
        <v>0</v>
      </c>
      <c r="K253" s="113">
        <v>7196042.0700000003</v>
      </c>
    </row>
    <row r="254" spans="1:11" x14ac:dyDescent="0.2">
      <c r="A254" s="557"/>
      <c r="B254" s="557"/>
      <c r="C254" s="557"/>
      <c r="D254" s="557"/>
      <c r="E254" s="557"/>
      <c r="F254" s="557"/>
      <c r="G254" s="557"/>
      <c r="H254" s="557"/>
      <c r="I254" s="557"/>
      <c r="J254" s="557"/>
      <c r="K254" s="557"/>
    </row>
    <row r="255" spans="1:11" x14ac:dyDescent="0.2">
      <c r="A255" s="559" t="s">
        <v>771</v>
      </c>
      <c r="B255" s="559"/>
      <c r="C255" s="559"/>
      <c r="D255" s="559"/>
      <c r="E255" s="559"/>
      <c r="F255" s="559"/>
      <c r="G255" s="559"/>
      <c r="H255" s="559"/>
      <c r="I255" s="559"/>
      <c r="J255" s="559"/>
      <c r="K255" s="559"/>
    </row>
    <row r="256" spans="1:11" ht="12.75" customHeight="1" x14ac:dyDescent="0.2">
      <c r="A256" s="291" t="s">
        <v>772</v>
      </c>
      <c r="B256" s="291" t="s">
        <v>773</v>
      </c>
      <c r="C256" s="560" t="s">
        <v>774</v>
      </c>
      <c r="D256" s="560"/>
      <c r="E256" s="560" t="s">
        <v>775</v>
      </c>
      <c r="F256" s="560"/>
      <c r="G256" s="560" t="s">
        <v>776</v>
      </c>
      <c r="H256" s="560"/>
      <c r="I256" s="560" t="s">
        <v>777</v>
      </c>
      <c r="J256" s="560"/>
      <c r="K256" s="291" t="s">
        <v>778</v>
      </c>
    </row>
    <row r="257" spans="1:11" x14ac:dyDescent="0.2">
      <c r="A257" s="111" t="s">
        <v>1102</v>
      </c>
      <c r="B257" s="111" t="s">
        <v>1103</v>
      </c>
      <c r="C257" s="112">
        <v>0</v>
      </c>
      <c r="D257" s="112">
        <v>3653430.75</v>
      </c>
      <c r="E257" s="112">
        <v>0</v>
      </c>
      <c r="F257" s="112">
        <v>0</v>
      </c>
      <c r="G257" s="112">
        <v>0</v>
      </c>
      <c r="H257" s="112">
        <v>3653430.75</v>
      </c>
      <c r="I257" s="112">
        <v>0</v>
      </c>
      <c r="J257" s="112">
        <v>3653430.75</v>
      </c>
      <c r="K257" s="112">
        <v>-3653430.75</v>
      </c>
    </row>
    <row r="258" spans="1:11" x14ac:dyDescent="0.2">
      <c r="A258" s="111" t="s">
        <v>1104</v>
      </c>
      <c r="B258" s="111" t="s">
        <v>1105</v>
      </c>
      <c r="C258" s="112">
        <v>0</v>
      </c>
      <c r="D258" s="112">
        <v>161218183.40000001</v>
      </c>
      <c r="E258" s="112">
        <v>0</v>
      </c>
      <c r="F258" s="112">
        <v>0</v>
      </c>
      <c r="G258" s="112">
        <v>0</v>
      </c>
      <c r="H258" s="112">
        <v>161218183.40000001</v>
      </c>
      <c r="I258" s="112">
        <v>0</v>
      </c>
      <c r="J258" s="112">
        <v>161218183.40000001</v>
      </c>
      <c r="K258" s="112">
        <v>-161218183.40000001</v>
      </c>
    </row>
    <row r="259" spans="1:11" x14ac:dyDescent="0.2">
      <c r="A259" s="111" t="s">
        <v>1106</v>
      </c>
      <c r="B259" s="111" t="s">
        <v>1107</v>
      </c>
      <c r="C259" s="112">
        <v>0</v>
      </c>
      <c r="D259" s="112">
        <v>782392819.52999997</v>
      </c>
      <c r="E259" s="112">
        <v>248024168.34999999</v>
      </c>
      <c r="F259" s="112">
        <v>0</v>
      </c>
      <c r="G259" s="112">
        <v>248024168.34999999</v>
      </c>
      <c r="H259" s="112">
        <v>782392819.52999997</v>
      </c>
      <c r="I259" s="112">
        <v>0</v>
      </c>
      <c r="J259" s="112">
        <v>534368651.18000001</v>
      </c>
      <c r="K259" s="112">
        <v>-534368651.18000001</v>
      </c>
    </row>
    <row r="260" spans="1:11" x14ac:dyDescent="0.2">
      <c r="A260" s="111" t="s">
        <v>1108</v>
      </c>
      <c r="B260" s="111" t="s">
        <v>1109</v>
      </c>
      <c r="C260" s="112">
        <v>0</v>
      </c>
      <c r="D260" s="112">
        <v>904240158.16999996</v>
      </c>
      <c r="E260" s="112">
        <v>0</v>
      </c>
      <c r="F260" s="112">
        <v>0</v>
      </c>
      <c r="G260" s="112">
        <v>0</v>
      </c>
      <c r="H260" s="112">
        <v>904240158.16999996</v>
      </c>
      <c r="I260" s="112">
        <v>0</v>
      </c>
      <c r="J260" s="112">
        <v>904240158.16999996</v>
      </c>
      <c r="K260" s="112">
        <v>-904240158.16999996</v>
      </c>
    </row>
    <row r="261" spans="1:11" x14ac:dyDescent="0.2">
      <c r="A261" s="111" t="s">
        <v>1110</v>
      </c>
      <c r="B261" s="111" t="s">
        <v>1111</v>
      </c>
      <c r="C261" s="112">
        <v>0</v>
      </c>
      <c r="D261" s="112">
        <v>86639.19</v>
      </c>
      <c r="E261" s="112">
        <v>0</v>
      </c>
      <c r="F261" s="112">
        <v>0</v>
      </c>
      <c r="G261" s="112">
        <v>0</v>
      </c>
      <c r="H261" s="112">
        <v>86639.19</v>
      </c>
      <c r="I261" s="112">
        <v>0</v>
      </c>
      <c r="J261" s="112">
        <v>86639.19</v>
      </c>
      <c r="K261" s="112">
        <v>-86639.19</v>
      </c>
    </row>
    <row r="262" spans="1:11" x14ac:dyDescent="0.2">
      <c r="A262" s="111" t="s">
        <v>1112</v>
      </c>
      <c r="B262" s="111" t="s">
        <v>1113</v>
      </c>
      <c r="C262" s="112">
        <v>0</v>
      </c>
      <c r="D262" s="112">
        <v>185917997.94</v>
      </c>
      <c r="E262" s="112">
        <v>0</v>
      </c>
      <c r="F262" s="112">
        <v>0</v>
      </c>
      <c r="G262" s="112">
        <v>0</v>
      </c>
      <c r="H262" s="112">
        <v>185917997.94</v>
      </c>
      <c r="I262" s="112">
        <v>0</v>
      </c>
      <c r="J262" s="112">
        <v>185917997.94</v>
      </c>
      <c r="K262" s="112">
        <v>-185917997.94</v>
      </c>
    </row>
    <row r="263" spans="1:11" x14ac:dyDescent="0.2">
      <c r="A263" s="111" t="s">
        <v>1114</v>
      </c>
      <c r="B263" s="111" t="s">
        <v>1115</v>
      </c>
      <c r="C263" s="112">
        <v>0</v>
      </c>
      <c r="D263" s="112">
        <v>51999384.060000002</v>
      </c>
      <c r="E263" s="112">
        <v>0</v>
      </c>
      <c r="F263" s="112">
        <v>0</v>
      </c>
      <c r="G263" s="112">
        <v>0</v>
      </c>
      <c r="H263" s="112">
        <v>51999384.060000002</v>
      </c>
      <c r="I263" s="112">
        <v>0</v>
      </c>
      <c r="J263" s="112">
        <v>51999384.060000002</v>
      </c>
      <c r="K263" s="112">
        <v>-51999384.060000002</v>
      </c>
    </row>
    <row r="264" spans="1:11" x14ac:dyDescent="0.2">
      <c r="A264" s="111" t="s">
        <v>1116</v>
      </c>
      <c r="B264" s="111" t="s">
        <v>1117</v>
      </c>
      <c r="C264" s="112">
        <v>0</v>
      </c>
      <c r="D264" s="112">
        <v>5107650739.7200003</v>
      </c>
      <c r="E264" s="112">
        <v>0</v>
      </c>
      <c r="F264" s="112">
        <v>0</v>
      </c>
      <c r="G264" s="112">
        <v>0</v>
      </c>
      <c r="H264" s="112">
        <v>5107650739.7200003</v>
      </c>
      <c r="I264" s="112">
        <v>0</v>
      </c>
      <c r="J264" s="112">
        <v>5107650739.7200003</v>
      </c>
      <c r="K264" s="112">
        <v>-5107650739.7200003</v>
      </c>
    </row>
    <row r="265" spans="1:11" x14ac:dyDescent="0.2">
      <c r="A265" s="111" t="s">
        <v>1118</v>
      </c>
      <c r="B265" s="111" t="s">
        <v>1119</v>
      </c>
      <c r="C265" s="112">
        <v>5564136.5499999998</v>
      </c>
      <c r="D265" s="112">
        <v>0</v>
      </c>
      <c r="E265" s="112">
        <v>0</v>
      </c>
      <c r="F265" s="112">
        <v>0</v>
      </c>
      <c r="G265" s="112">
        <v>5564136.5499999998</v>
      </c>
      <c r="H265" s="112">
        <v>0</v>
      </c>
      <c r="I265" s="112">
        <v>5564136.5499999998</v>
      </c>
      <c r="J265" s="112">
        <v>0</v>
      </c>
      <c r="K265" s="112">
        <v>5564136.5499999998</v>
      </c>
    </row>
    <row r="266" spans="1:11" x14ac:dyDescent="0.2">
      <c r="A266" s="111" t="s">
        <v>1120</v>
      </c>
      <c r="B266" s="111" t="s">
        <v>1121</v>
      </c>
      <c r="C266" s="112">
        <v>0</v>
      </c>
      <c r="D266" s="112">
        <v>349646549.52999997</v>
      </c>
      <c r="E266" s="112">
        <v>0</v>
      </c>
      <c r="F266" s="112">
        <v>0</v>
      </c>
      <c r="G266" s="112">
        <v>0</v>
      </c>
      <c r="H266" s="112">
        <v>349646549.52999997</v>
      </c>
      <c r="I266" s="112">
        <v>0</v>
      </c>
      <c r="J266" s="112">
        <v>349646549.52999997</v>
      </c>
      <c r="K266" s="112">
        <v>-349646549.52999997</v>
      </c>
    </row>
    <row r="267" spans="1:11" x14ac:dyDescent="0.2">
      <c r="A267" s="111" t="s">
        <v>1122</v>
      </c>
      <c r="B267" s="111" t="s">
        <v>1123</v>
      </c>
      <c r="C267" s="112">
        <v>2058495.87</v>
      </c>
      <c r="D267" s="112">
        <v>0</v>
      </c>
      <c r="E267" s="112">
        <v>0</v>
      </c>
      <c r="F267" s="112">
        <v>0</v>
      </c>
      <c r="G267" s="112">
        <v>2058495.87</v>
      </c>
      <c r="H267" s="112">
        <v>0</v>
      </c>
      <c r="I267" s="112">
        <v>2058495.87</v>
      </c>
      <c r="J267" s="112">
        <v>0</v>
      </c>
      <c r="K267" s="112">
        <v>2058495.87</v>
      </c>
    </row>
    <row r="268" spans="1:11" x14ac:dyDescent="0.2">
      <c r="A268" s="111" t="s">
        <v>1124</v>
      </c>
      <c r="B268" s="111" t="s">
        <v>1125</v>
      </c>
      <c r="C268" s="112">
        <v>32717488.199999999</v>
      </c>
      <c r="D268" s="112">
        <v>0</v>
      </c>
      <c r="E268" s="112">
        <v>0</v>
      </c>
      <c r="F268" s="112">
        <v>0</v>
      </c>
      <c r="G268" s="112">
        <v>32717488.199999999</v>
      </c>
      <c r="H268" s="112">
        <v>0</v>
      </c>
      <c r="I268" s="112">
        <v>32717488.199999999</v>
      </c>
      <c r="J268" s="112">
        <v>0</v>
      </c>
      <c r="K268" s="112">
        <v>32717488.199999999</v>
      </c>
    </row>
    <row r="269" spans="1:11" x14ac:dyDescent="0.2">
      <c r="A269" s="111" t="s">
        <v>1126</v>
      </c>
      <c r="B269" s="111" t="s">
        <v>1127</v>
      </c>
      <c r="C269" s="112">
        <v>99362028.359999999</v>
      </c>
      <c r="D269" s="112">
        <v>0</v>
      </c>
      <c r="E269" s="112">
        <v>0</v>
      </c>
      <c r="F269" s="112">
        <v>0</v>
      </c>
      <c r="G269" s="112">
        <v>99362028.359999999</v>
      </c>
      <c r="H269" s="112">
        <v>0</v>
      </c>
      <c r="I269" s="112">
        <v>99362028.359999999</v>
      </c>
      <c r="J269" s="112">
        <v>0</v>
      </c>
      <c r="K269" s="112">
        <v>99362028.359999999</v>
      </c>
    </row>
    <row r="270" spans="1:11" ht="14.25" x14ac:dyDescent="0.2">
      <c r="A270" s="561" t="s">
        <v>1179</v>
      </c>
      <c r="B270" s="561"/>
      <c r="C270" s="113">
        <v>139702148.97999999</v>
      </c>
      <c r="D270" s="113">
        <v>7546805902.29</v>
      </c>
      <c r="E270" s="113">
        <v>248024168.34999999</v>
      </c>
      <c r="F270" s="113">
        <v>0</v>
      </c>
      <c r="G270" s="113">
        <v>387726317.32999998</v>
      </c>
      <c r="H270" s="113">
        <v>7546805902.29</v>
      </c>
      <c r="I270" s="113">
        <v>139702148.97999999</v>
      </c>
      <c r="J270" s="113">
        <v>7298781733.9399996</v>
      </c>
      <c r="K270" s="113">
        <v>-7159079584.96</v>
      </c>
    </row>
    <row r="271" spans="1:11" x14ac:dyDescent="0.2">
      <c r="A271" s="557"/>
      <c r="B271" s="557"/>
      <c r="C271" s="557"/>
      <c r="D271" s="557"/>
      <c r="E271" s="557"/>
      <c r="F271" s="557"/>
      <c r="G271" s="557"/>
      <c r="H271" s="557"/>
      <c r="I271" s="557"/>
      <c r="J271" s="557"/>
      <c r="K271" s="557"/>
    </row>
    <row r="272" spans="1:11" x14ac:dyDescent="0.2">
      <c r="A272" s="559" t="s">
        <v>771</v>
      </c>
      <c r="B272" s="559"/>
      <c r="C272" s="559"/>
      <c r="D272" s="559"/>
      <c r="E272" s="559"/>
      <c r="F272" s="559"/>
      <c r="G272" s="559"/>
      <c r="H272" s="559"/>
      <c r="I272" s="559"/>
      <c r="J272" s="559"/>
      <c r="K272" s="559"/>
    </row>
    <row r="273" spans="1:11" ht="12.75" customHeight="1" x14ac:dyDescent="0.2">
      <c r="A273" s="291" t="s">
        <v>772</v>
      </c>
      <c r="B273" s="291" t="s">
        <v>773</v>
      </c>
      <c r="C273" s="560" t="s">
        <v>774</v>
      </c>
      <c r="D273" s="560"/>
      <c r="E273" s="560" t="s">
        <v>775</v>
      </c>
      <c r="F273" s="560"/>
      <c r="G273" s="560" t="s">
        <v>776</v>
      </c>
      <c r="H273" s="560"/>
      <c r="I273" s="560" t="s">
        <v>777</v>
      </c>
      <c r="J273" s="560"/>
      <c r="K273" s="291" t="s">
        <v>778</v>
      </c>
    </row>
    <row r="274" spans="1:11" x14ac:dyDescent="0.2">
      <c r="A274" s="111" t="s">
        <v>1129</v>
      </c>
      <c r="B274" s="111" t="s">
        <v>1130</v>
      </c>
      <c r="C274" s="112">
        <v>130999677.48999999</v>
      </c>
      <c r="D274" s="112">
        <v>0</v>
      </c>
      <c r="E274" s="112">
        <v>0</v>
      </c>
      <c r="F274" s="112">
        <v>0</v>
      </c>
      <c r="G274" s="112">
        <v>130999677.48999999</v>
      </c>
      <c r="H274" s="112">
        <v>0</v>
      </c>
      <c r="I274" s="112">
        <v>130999677.48999999</v>
      </c>
      <c r="J274" s="112">
        <v>0</v>
      </c>
      <c r="K274" s="112">
        <v>130999677.48999999</v>
      </c>
    </row>
    <row r="275" spans="1:11" x14ac:dyDescent="0.2">
      <c r="A275" s="111" t="s">
        <v>1131</v>
      </c>
      <c r="B275" s="111" t="s">
        <v>1132</v>
      </c>
      <c r="C275" s="112">
        <v>846110153.36000001</v>
      </c>
      <c r="D275" s="112">
        <v>0</v>
      </c>
      <c r="E275" s="112">
        <v>0</v>
      </c>
      <c r="F275" s="112">
        <v>0</v>
      </c>
      <c r="G275" s="112">
        <v>846110153.36000001</v>
      </c>
      <c r="H275" s="112">
        <v>0</v>
      </c>
      <c r="I275" s="112">
        <v>846110153.36000001</v>
      </c>
      <c r="J275" s="112">
        <v>0</v>
      </c>
      <c r="K275" s="112">
        <v>846110153.36000001</v>
      </c>
    </row>
    <row r="276" spans="1:11" x14ac:dyDescent="0.2">
      <c r="A276" s="111" t="s">
        <v>1133</v>
      </c>
      <c r="B276" s="111" t="s">
        <v>1134</v>
      </c>
      <c r="C276" s="112">
        <v>19719915.600000001</v>
      </c>
      <c r="D276" s="112">
        <v>0</v>
      </c>
      <c r="E276" s="112">
        <v>0</v>
      </c>
      <c r="F276" s="112">
        <v>0</v>
      </c>
      <c r="G276" s="112">
        <v>19719915.600000001</v>
      </c>
      <c r="H276" s="112">
        <v>0</v>
      </c>
      <c r="I276" s="112">
        <v>19719915.600000001</v>
      </c>
      <c r="J276" s="112">
        <v>0</v>
      </c>
      <c r="K276" s="112">
        <v>19719915.600000001</v>
      </c>
    </row>
    <row r="277" spans="1:11" x14ac:dyDescent="0.2">
      <c r="A277" s="111" t="s">
        <v>1135</v>
      </c>
      <c r="B277" s="111" t="s">
        <v>1136</v>
      </c>
      <c r="C277" s="112">
        <v>7583521</v>
      </c>
      <c r="D277" s="112">
        <v>0</v>
      </c>
      <c r="E277" s="112">
        <v>0</v>
      </c>
      <c r="F277" s="112">
        <v>0</v>
      </c>
      <c r="G277" s="112">
        <v>7583521</v>
      </c>
      <c r="H277" s="112">
        <v>0</v>
      </c>
      <c r="I277" s="112">
        <v>7583521</v>
      </c>
      <c r="J277" s="112">
        <v>0</v>
      </c>
      <c r="K277" s="112">
        <v>7583521</v>
      </c>
    </row>
    <row r="278" spans="1:11" x14ac:dyDescent="0.2">
      <c r="A278" s="111" t="s">
        <v>1137</v>
      </c>
      <c r="B278" s="111" t="s">
        <v>1138</v>
      </c>
      <c r="C278" s="112">
        <v>31851376.219999999</v>
      </c>
      <c r="D278" s="112">
        <v>0</v>
      </c>
      <c r="E278" s="112">
        <v>0</v>
      </c>
      <c r="F278" s="112">
        <v>0</v>
      </c>
      <c r="G278" s="112">
        <v>31851376.219999999</v>
      </c>
      <c r="H278" s="112">
        <v>0</v>
      </c>
      <c r="I278" s="112">
        <v>31851376.219999999</v>
      </c>
      <c r="J278" s="112">
        <v>0</v>
      </c>
      <c r="K278" s="112">
        <v>31851376.219999999</v>
      </c>
    </row>
    <row r="279" spans="1:11" x14ac:dyDescent="0.2">
      <c r="A279" s="111" t="s">
        <v>1139</v>
      </c>
      <c r="B279" s="111" t="s">
        <v>1140</v>
      </c>
      <c r="C279" s="112">
        <v>506889846.63999999</v>
      </c>
      <c r="D279" s="112">
        <v>0</v>
      </c>
      <c r="E279" s="112">
        <v>0</v>
      </c>
      <c r="F279" s="112">
        <v>0</v>
      </c>
      <c r="G279" s="112">
        <v>506889846.63999999</v>
      </c>
      <c r="H279" s="112">
        <v>0</v>
      </c>
      <c r="I279" s="112">
        <v>506889846.63999999</v>
      </c>
      <c r="J279" s="112">
        <v>0</v>
      </c>
      <c r="K279" s="112">
        <v>506889846.63999999</v>
      </c>
    </row>
    <row r="280" spans="1:11" x14ac:dyDescent="0.2">
      <c r="A280" s="111" t="s">
        <v>1141</v>
      </c>
      <c r="B280" s="111" t="s">
        <v>1142</v>
      </c>
      <c r="C280" s="112">
        <v>33164.379999999997</v>
      </c>
      <c r="D280" s="112">
        <v>0</v>
      </c>
      <c r="E280" s="112">
        <v>0</v>
      </c>
      <c r="F280" s="112">
        <v>0</v>
      </c>
      <c r="G280" s="112">
        <v>33164.379999999997</v>
      </c>
      <c r="H280" s="112">
        <v>0</v>
      </c>
      <c r="I280" s="112">
        <v>33164.379999999997</v>
      </c>
      <c r="J280" s="112">
        <v>0</v>
      </c>
      <c r="K280" s="112">
        <v>33164.379999999997</v>
      </c>
    </row>
    <row r="281" spans="1:11" x14ac:dyDescent="0.2">
      <c r="A281" s="111" t="s">
        <v>1143</v>
      </c>
      <c r="B281" s="111" t="s">
        <v>1144</v>
      </c>
      <c r="C281" s="112">
        <v>535443.64</v>
      </c>
      <c r="D281" s="112">
        <v>0</v>
      </c>
      <c r="E281" s="112">
        <v>0</v>
      </c>
      <c r="F281" s="112">
        <v>0</v>
      </c>
      <c r="G281" s="112">
        <v>535443.64</v>
      </c>
      <c r="H281" s="112">
        <v>0</v>
      </c>
      <c r="I281" s="112">
        <v>535443.64</v>
      </c>
      <c r="J281" s="112">
        <v>0</v>
      </c>
      <c r="K281" s="112">
        <v>535443.64</v>
      </c>
    </row>
    <row r="282" spans="1:11" x14ac:dyDescent="0.2">
      <c r="A282" s="111" t="s">
        <v>1145</v>
      </c>
      <c r="B282" s="111" t="s">
        <v>1146</v>
      </c>
      <c r="C282" s="112">
        <v>218836.99</v>
      </c>
      <c r="D282" s="112">
        <v>0</v>
      </c>
      <c r="E282" s="112">
        <v>0</v>
      </c>
      <c r="F282" s="112">
        <v>0</v>
      </c>
      <c r="G282" s="112">
        <v>218836.99</v>
      </c>
      <c r="H282" s="112">
        <v>0</v>
      </c>
      <c r="I282" s="112">
        <v>218836.99</v>
      </c>
      <c r="J282" s="112">
        <v>0</v>
      </c>
      <c r="K282" s="112">
        <v>218836.99</v>
      </c>
    </row>
    <row r="283" spans="1:11" x14ac:dyDescent="0.2">
      <c r="A283" s="111" t="s">
        <v>1147</v>
      </c>
      <c r="B283" s="111" t="s">
        <v>1148</v>
      </c>
      <c r="C283" s="112">
        <v>2069539.85</v>
      </c>
      <c r="D283" s="112">
        <v>0</v>
      </c>
      <c r="E283" s="112">
        <v>0</v>
      </c>
      <c r="F283" s="112">
        <v>0</v>
      </c>
      <c r="G283" s="112">
        <v>2069539.85</v>
      </c>
      <c r="H283" s="112">
        <v>0</v>
      </c>
      <c r="I283" s="112">
        <v>2069539.85</v>
      </c>
      <c r="J283" s="112">
        <v>0</v>
      </c>
      <c r="K283" s="112">
        <v>2069539.85</v>
      </c>
    </row>
    <row r="284" spans="1:11" x14ac:dyDescent="0.2">
      <c r="A284" s="111" t="s">
        <v>1149</v>
      </c>
      <c r="B284" s="111" t="s">
        <v>1150</v>
      </c>
      <c r="C284" s="112">
        <v>133402.74</v>
      </c>
      <c r="D284" s="112">
        <v>0</v>
      </c>
      <c r="E284" s="112">
        <v>0</v>
      </c>
      <c r="F284" s="112">
        <v>0</v>
      </c>
      <c r="G284" s="112">
        <v>133402.74</v>
      </c>
      <c r="H284" s="112">
        <v>0</v>
      </c>
      <c r="I284" s="112">
        <v>133402.74</v>
      </c>
      <c r="J284" s="112">
        <v>0</v>
      </c>
      <c r="K284" s="112">
        <v>133402.74</v>
      </c>
    </row>
    <row r="285" spans="1:11" x14ac:dyDescent="0.2">
      <c r="A285" s="111" t="s">
        <v>1151</v>
      </c>
      <c r="B285" s="111" t="s">
        <v>1152</v>
      </c>
      <c r="C285" s="112">
        <v>29824.66</v>
      </c>
      <c r="D285" s="112">
        <v>0</v>
      </c>
      <c r="E285" s="112">
        <v>0</v>
      </c>
      <c r="F285" s="112">
        <v>0</v>
      </c>
      <c r="G285" s="112">
        <v>29824.66</v>
      </c>
      <c r="H285" s="112">
        <v>0</v>
      </c>
      <c r="I285" s="112">
        <v>29824.66</v>
      </c>
      <c r="J285" s="112">
        <v>0</v>
      </c>
      <c r="K285" s="112">
        <v>29824.66</v>
      </c>
    </row>
    <row r="286" spans="1:11" x14ac:dyDescent="0.2">
      <c r="A286" s="111" t="s">
        <v>1153</v>
      </c>
      <c r="B286" s="111" t="s">
        <v>1154</v>
      </c>
      <c r="C286" s="112">
        <v>1656250</v>
      </c>
      <c r="D286" s="112">
        <v>0</v>
      </c>
      <c r="E286" s="112">
        <v>0</v>
      </c>
      <c r="F286" s="112">
        <v>0</v>
      </c>
      <c r="G286" s="112">
        <v>1656250</v>
      </c>
      <c r="H286" s="112">
        <v>0</v>
      </c>
      <c r="I286" s="112">
        <v>1656250</v>
      </c>
      <c r="J286" s="112">
        <v>0</v>
      </c>
      <c r="K286" s="112">
        <v>1656250</v>
      </c>
    </row>
    <row r="287" spans="1:11" x14ac:dyDescent="0.2">
      <c r="A287" s="111" t="s">
        <v>1155</v>
      </c>
      <c r="B287" s="111" t="s">
        <v>1130</v>
      </c>
      <c r="C287" s="112">
        <v>0</v>
      </c>
      <c r="D287" s="112">
        <v>130999677.48999999</v>
      </c>
      <c r="E287" s="112">
        <v>0</v>
      </c>
      <c r="F287" s="112">
        <v>0</v>
      </c>
      <c r="G287" s="112">
        <v>0</v>
      </c>
      <c r="H287" s="112">
        <v>130999677.48999999</v>
      </c>
      <c r="I287" s="112">
        <v>0</v>
      </c>
      <c r="J287" s="112">
        <v>130999677.48999999</v>
      </c>
      <c r="K287" s="112">
        <v>-130999677.48999999</v>
      </c>
    </row>
    <row r="288" spans="1:11" x14ac:dyDescent="0.2">
      <c r="A288" s="111" t="s">
        <v>1156</v>
      </c>
      <c r="B288" s="111" t="s">
        <v>1132</v>
      </c>
      <c r="C288" s="112">
        <v>0</v>
      </c>
      <c r="D288" s="112">
        <v>846110153.36000001</v>
      </c>
      <c r="E288" s="112">
        <v>0</v>
      </c>
      <c r="F288" s="112">
        <v>0</v>
      </c>
      <c r="G288" s="112">
        <v>0</v>
      </c>
      <c r="H288" s="112">
        <v>846110153.36000001</v>
      </c>
      <c r="I288" s="112">
        <v>0</v>
      </c>
      <c r="J288" s="112">
        <v>846110153.36000001</v>
      </c>
      <c r="K288" s="112">
        <v>-846110153.36000001</v>
      </c>
    </row>
    <row r="289" spans="1:11" x14ac:dyDescent="0.2">
      <c r="A289" s="111" t="s">
        <v>1157</v>
      </c>
      <c r="B289" s="111" t="s">
        <v>1158</v>
      </c>
      <c r="C289" s="112">
        <v>0</v>
      </c>
      <c r="D289" s="112">
        <v>19719915.600000001</v>
      </c>
      <c r="E289" s="112">
        <v>0</v>
      </c>
      <c r="F289" s="112">
        <v>0</v>
      </c>
      <c r="G289" s="112">
        <v>0</v>
      </c>
      <c r="H289" s="112">
        <v>19719915.600000001</v>
      </c>
      <c r="I289" s="112">
        <v>0</v>
      </c>
      <c r="J289" s="112">
        <v>19719915.600000001</v>
      </c>
      <c r="K289" s="112">
        <v>-19719915.600000001</v>
      </c>
    </row>
    <row r="290" spans="1:11" x14ac:dyDescent="0.2">
      <c r="A290" s="111" t="s">
        <v>1159</v>
      </c>
      <c r="B290" s="111" t="s">
        <v>1136</v>
      </c>
      <c r="C290" s="112">
        <v>0</v>
      </c>
      <c r="D290" s="112">
        <v>7583521</v>
      </c>
      <c r="E290" s="112">
        <v>0</v>
      </c>
      <c r="F290" s="112">
        <v>0</v>
      </c>
      <c r="G290" s="112">
        <v>0</v>
      </c>
      <c r="H290" s="112">
        <v>7583521</v>
      </c>
      <c r="I290" s="112">
        <v>0</v>
      </c>
      <c r="J290" s="112">
        <v>7583521</v>
      </c>
      <c r="K290" s="112">
        <v>-7583521</v>
      </c>
    </row>
    <row r="291" spans="1:11" x14ac:dyDescent="0.2">
      <c r="A291" s="111" t="s">
        <v>1160</v>
      </c>
      <c r="B291" s="111" t="s">
        <v>1138</v>
      </c>
      <c r="C291" s="112">
        <v>0</v>
      </c>
      <c r="D291" s="112">
        <v>31851376.219999999</v>
      </c>
      <c r="E291" s="112">
        <v>0</v>
      </c>
      <c r="F291" s="112">
        <v>0</v>
      </c>
      <c r="G291" s="112">
        <v>0</v>
      </c>
      <c r="H291" s="112">
        <v>31851376.219999999</v>
      </c>
      <c r="I291" s="112">
        <v>0</v>
      </c>
      <c r="J291" s="112">
        <v>31851376.219999999</v>
      </c>
      <c r="K291" s="112">
        <v>-31851376.219999999</v>
      </c>
    </row>
    <row r="292" spans="1:11" x14ac:dyDescent="0.2">
      <c r="A292" s="111" t="s">
        <v>1161</v>
      </c>
      <c r="B292" s="111" t="s">
        <v>1140</v>
      </c>
      <c r="C292" s="112">
        <v>0</v>
      </c>
      <c r="D292" s="112">
        <v>506889846.63999999</v>
      </c>
      <c r="E292" s="112">
        <v>0</v>
      </c>
      <c r="F292" s="112">
        <v>0</v>
      </c>
      <c r="G292" s="112">
        <v>0</v>
      </c>
      <c r="H292" s="112">
        <v>506889846.63999999</v>
      </c>
      <c r="I292" s="112">
        <v>0</v>
      </c>
      <c r="J292" s="112">
        <v>506889846.63999999</v>
      </c>
      <c r="K292" s="112">
        <v>-506889846.63999999</v>
      </c>
    </row>
    <row r="293" spans="1:11" x14ac:dyDescent="0.2">
      <c r="A293" s="111" t="s">
        <v>1162</v>
      </c>
      <c r="B293" s="111" t="s">
        <v>1142</v>
      </c>
      <c r="C293" s="112">
        <v>0</v>
      </c>
      <c r="D293" s="112">
        <v>33164.379999999997</v>
      </c>
      <c r="E293" s="112">
        <v>0</v>
      </c>
      <c r="F293" s="112">
        <v>0</v>
      </c>
      <c r="G293" s="112">
        <v>0</v>
      </c>
      <c r="H293" s="112">
        <v>33164.379999999997</v>
      </c>
      <c r="I293" s="112">
        <v>0</v>
      </c>
      <c r="J293" s="112">
        <v>33164.379999999997</v>
      </c>
      <c r="K293" s="112">
        <v>-33164.379999999997</v>
      </c>
    </row>
    <row r="294" spans="1:11" x14ac:dyDescent="0.2">
      <c r="A294" s="111" t="s">
        <v>1163</v>
      </c>
      <c r="B294" s="111" t="s">
        <v>1144</v>
      </c>
      <c r="C294" s="112">
        <v>0</v>
      </c>
      <c r="D294" s="112">
        <v>535443.64</v>
      </c>
      <c r="E294" s="112">
        <v>0</v>
      </c>
      <c r="F294" s="112">
        <v>0</v>
      </c>
      <c r="G294" s="112">
        <v>0</v>
      </c>
      <c r="H294" s="112">
        <v>535443.64</v>
      </c>
      <c r="I294" s="112">
        <v>0</v>
      </c>
      <c r="J294" s="112">
        <v>535443.64</v>
      </c>
      <c r="K294" s="112">
        <v>-535443.64</v>
      </c>
    </row>
    <row r="295" spans="1:11" x14ac:dyDescent="0.2">
      <c r="A295" s="111" t="s">
        <v>1164</v>
      </c>
      <c r="B295" s="111" t="s">
        <v>1146</v>
      </c>
      <c r="C295" s="112">
        <v>0</v>
      </c>
      <c r="D295" s="112">
        <v>218836.99</v>
      </c>
      <c r="E295" s="112">
        <v>0</v>
      </c>
      <c r="F295" s="112">
        <v>0</v>
      </c>
      <c r="G295" s="112">
        <v>0</v>
      </c>
      <c r="H295" s="112">
        <v>218836.99</v>
      </c>
      <c r="I295" s="112">
        <v>0</v>
      </c>
      <c r="J295" s="112">
        <v>218836.99</v>
      </c>
      <c r="K295" s="112">
        <v>-218836.99</v>
      </c>
    </row>
    <row r="296" spans="1:11" x14ac:dyDescent="0.2">
      <c r="A296" s="111" t="s">
        <v>1165</v>
      </c>
      <c r="B296" s="111" t="s">
        <v>1166</v>
      </c>
      <c r="C296" s="112">
        <v>0</v>
      </c>
      <c r="D296" s="112">
        <v>2069539.85</v>
      </c>
      <c r="E296" s="112">
        <v>0</v>
      </c>
      <c r="F296" s="112">
        <v>0</v>
      </c>
      <c r="G296" s="112">
        <v>0</v>
      </c>
      <c r="H296" s="112">
        <v>2069539.85</v>
      </c>
      <c r="I296" s="112">
        <v>0</v>
      </c>
      <c r="J296" s="112">
        <v>2069539.85</v>
      </c>
      <c r="K296" s="112">
        <v>-2069539.85</v>
      </c>
    </row>
    <row r="297" spans="1:11" x14ac:dyDescent="0.2">
      <c r="A297" s="111" t="s">
        <v>1167</v>
      </c>
      <c r="B297" s="111" t="s">
        <v>1150</v>
      </c>
      <c r="C297" s="112">
        <v>0</v>
      </c>
      <c r="D297" s="112">
        <v>133402.74</v>
      </c>
      <c r="E297" s="112">
        <v>0</v>
      </c>
      <c r="F297" s="112">
        <v>0</v>
      </c>
      <c r="G297" s="112">
        <v>0</v>
      </c>
      <c r="H297" s="112">
        <v>133402.74</v>
      </c>
      <c r="I297" s="112">
        <v>0</v>
      </c>
      <c r="J297" s="112">
        <v>133402.74</v>
      </c>
      <c r="K297" s="112">
        <v>-133402.74</v>
      </c>
    </row>
    <row r="298" spans="1:11" x14ac:dyDescent="0.2">
      <c r="A298" s="111" t="s">
        <v>1168</v>
      </c>
      <c r="B298" s="111" t="s">
        <v>1169</v>
      </c>
      <c r="C298" s="112">
        <v>0</v>
      </c>
      <c r="D298" s="112">
        <v>29824.66</v>
      </c>
      <c r="E298" s="112">
        <v>0</v>
      </c>
      <c r="F298" s="112">
        <v>0</v>
      </c>
      <c r="G298" s="112">
        <v>0</v>
      </c>
      <c r="H298" s="112">
        <v>29824.66</v>
      </c>
      <c r="I298" s="112">
        <v>0</v>
      </c>
      <c r="J298" s="112">
        <v>29824.66</v>
      </c>
      <c r="K298" s="112">
        <v>-29824.66</v>
      </c>
    </row>
    <row r="299" spans="1:11" x14ac:dyDescent="0.2">
      <c r="A299" s="111" t="s">
        <v>1170</v>
      </c>
      <c r="B299" s="111" t="s">
        <v>1154</v>
      </c>
      <c r="C299" s="112">
        <v>0</v>
      </c>
      <c r="D299" s="112">
        <v>1656250</v>
      </c>
      <c r="E299" s="112">
        <v>0</v>
      </c>
      <c r="F299" s="112">
        <v>0</v>
      </c>
      <c r="G299" s="112">
        <v>0</v>
      </c>
      <c r="H299" s="112">
        <v>1656250</v>
      </c>
      <c r="I299" s="112">
        <v>0</v>
      </c>
      <c r="J299" s="112">
        <v>1656250</v>
      </c>
      <c r="K299" s="112">
        <v>-1656250</v>
      </c>
    </row>
    <row r="300" spans="1:11" ht="14.25" x14ac:dyDescent="0.2">
      <c r="A300" s="561" t="s">
        <v>1180</v>
      </c>
      <c r="B300" s="561"/>
      <c r="C300" s="113">
        <v>1547830952.5699999</v>
      </c>
      <c r="D300" s="113">
        <v>1547830952.5699999</v>
      </c>
      <c r="E300" s="113">
        <v>0</v>
      </c>
      <c r="F300" s="113">
        <v>0</v>
      </c>
      <c r="G300" s="113">
        <v>1547830952.5699999</v>
      </c>
      <c r="H300" s="113">
        <v>1547830952.5699999</v>
      </c>
      <c r="I300" s="113">
        <v>1547830952.5699999</v>
      </c>
      <c r="J300" s="113">
        <v>1547830952.5699999</v>
      </c>
      <c r="K300" s="113">
        <v>0</v>
      </c>
    </row>
    <row r="301" spans="1:11" x14ac:dyDescent="0.2">
      <c r="A301" s="557"/>
      <c r="B301" s="557"/>
      <c r="C301" s="557"/>
      <c r="D301" s="557"/>
      <c r="E301" s="557"/>
      <c r="F301" s="557"/>
      <c r="G301" s="557"/>
      <c r="H301" s="557"/>
      <c r="I301" s="557"/>
      <c r="J301" s="557"/>
      <c r="K301" s="557"/>
    </row>
    <row r="302" spans="1:11" ht="18" x14ac:dyDescent="0.25">
      <c r="A302" s="558" t="s">
        <v>1181</v>
      </c>
      <c r="B302" s="558"/>
      <c r="C302" s="558"/>
      <c r="D302" s="558"/>
      <c r="E302" s="558"/>
      <c r="F302" s="558"/>
      <c r="G302" s="558"/>
      <c r="H302" s="558"/>
      <c r="I302" s="558"/>
      <c r="J302" s="558"/>
      <c r="K302" s="558"/>
    </row>
    <row r="303" spans="1:11" ht="15.75" x14ac:dyDescent="0.2">
      <c r="A303" s="107" t="s">
        <v>759</v>
      </c>
      <c r="B303" s="290" t="s">
        <v>760</v>
      </c>
      <c r="C303" s="557"/>
      <c r="D303" s="557"/>
      <c r="E303" s="557"/>
      <c r="F303" s="557"/>
      <c r="G303" s="557"/>
      <c r="H303" s="557"/>
      <c r="I303" s="557"/>
      <c r="J303" s="557"/>
      <c r="K303" s="557"/>
    </row>
    <row r="304" spans="1:11" ht="15.75" x14ac:dyDescent="0.2">
      <c r="A304" s="107" t="s">
        <v>761</v>
      </c>
      <c r="B304" s="290" t="s">
        <v>762</v>
      </c>
      <c r="C304" s="557"/>
      <c r="D304" s="557"/>
      <c r="E304" s="557"/>
      <c r="F304" s="557"/>
      <c r="G304" s="557"/>
      <c r="H304" s="557"/>
      <c r="I304" s="557"/>
      <c r="J304" s="557"/>
      <c r="K304" s="557"/>
    </row>
    <row r="305" spans="1:11" ht="15.75" x14ac:dyDescent="0.2">
      <c r="A305" s="107" t="s">
        <v>763</v>
      </c>
      <c r="B305" s="290" t="s">
        <v>764</v>
      </c>
      <c r="C305" s="557"/>
      <c r="D305" s="557"/>
      <c r="E305" s="557"/>
      <c r="F305" s="557"/>
      <c r="G305" s="557"/>
      <c r="H305" s="557"/>
      <c r="I305" s="557"/>
      <c r="J305" s="557"/>
      <c r="K305" s="557"/>
    </row>
    <row r="306" spans="1:11" ht="15.75" x14ac:dyDescent="0.2">
      <c r="A306" s="107" t="s">
        <v>765</v>
      </c>
      <c r="B306" s="290" t="s">
        <v>1211</v>
      </c>
      <c r="C306" s="557"/>
      <c r="D306" s="557"/>
      <c r="E306" s="557"/>
      <c r="F306" s="557"/>
      <c r="G306" s="557"/>
      <c r="H306" s="557"/>
      <c r="I306" s="557"/>
      <c r="J306" s="557"/>
      <c r="K306" s="557"/>
    </row>
    <row r="307" spans="1:11" ht="15.75" x14ac:dyDescent="0.2">
      <c r="A307" s="107" t="s">
        <v>767</v>
      </c>
      <c r="B307" s="290" t="s">
        <v>1212</v>
      </c>
      <c r="C307" s="557"/>
      <c r="D307" s="557"/>
      <c r="E307" s="557"/>
      <c r="F307" s="557"/>
      <c r="G307" s="557"/>
      <c r="H307" s="557"/>
      <c r="I307" s="557"/>
      <c r="J307" s="557"/>
      <c r="K307" s="557"/>
    </row>
    <row r="308" spans="1:11" x14ac:dyDescent="0.2">
      <c r="A308" s="559" t="s">
        <v>771</v>
      </c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</row>
    <row r="309" spans="1:11" ht="12.75" customHeight="1" x14ac:dyDescent="0.2">
      <c r="A309" s="292" t="s">
        <v>773</v>
      </c>
      <c r="B309" s="562" t="s">
        <v>774</v>
      </c>
      <c r="C309" s="562"/>
      <c r="D309" s="562" t="s">
        <v>775</v>
      </c>
      <c r="E309" s="562"/>
      <c r="F309" s="562" t="s">
        <v>776</v>
      </c>
      <c r="G309" s="562"/>
      <c r="H309" s="562" t="s">
        <v>777</v>
      </c>
      <c r="I309" s="562"/>
      <c r="J309" s="292" t="s">
        <v>778</v>
      </c>
      <c r="K309" s="290"/>
    </row>
    <row r="310" spans="1:11" x14ac:dyDescent="0.2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290"/>
    </row>
    <row r="311" spans="1:11" ht="15" x14ac:dyDescent="0.2">
      <c r="A311" s="179" t="s">
        <v>1182</v>
      </c>
      <c r="B311" s="180">
        <v>3686044.37</v>
      </c>
      <c r="C311" s="180">
        <v>0</v>
      </c>
      <c r="D311" s="180">
        <v>54497.23</v>
      </c>
      <c r="E311" s="180">
        <v>5112.2299999999996</v>
      </c>
      <c r="F311" s="180">
        <v>3740541.6</v>
      </c>
      <c r="G311" s="180">
        <v>5112.2299999999996</v>
      </c>
      <c r="H311" s="180">
        <v>10107155.26</v>
      </c>
      <c r="I311" s="180">
        <v>6371725.8899999997</v>
      </c>
      <c r="J311" s="180">
        <v>3735429.37</v>
      </c>
      <c r="K311" s="290"/>
    </row>
    <row r="312" spans="1:11" ht="15" x14ac:dyDescent="0.2">
      <c r="A312" s="179" t="s">
        <v>1183</v>
      </c>
      <c r="B312" s="180">
        <v>7423678617.1899996</v>
      </c>
      <c r="C312" s="180">
        <v>0</v>
      </c>
      <c r="D312" s="180">
        <v>8699816901.0599995</v>
      </c>
      <c r="E312" s="180">
        <v>8109155305.46</v>
      </c>
      <c r="F312" s="180">
        <v>16123495518.25</v>
      </c>
      <c r="G312" s="180">
        <v>8109155305.46</v>
      </c>
      <c r="H312" s="180">
        <v>8583668220.0699997</v>
      </c>
      <c r="I312" s="180">
        <v>569328007.27999997</v>
      </c>
      <c r="J312" s="180">
        <v>8014340212.79</v>
      </c>
      <c r="K312" s="290"/>
    </row>
    <row r="313" spans="1:11" ht="15" x14ac:dyDescent="0.2">
      <c r="A313" s="179" t="s">
        <v>1184</v>
      </c>
      <c r="B313" s="180">
        <v>0</v>
      </c>
      <c r="C313" s="180">
        <v>20260908.25</v>
      </c>
      <c r="D313" s="180">
        <v>9585673.4700000007</v>
      </c>
      <c r="E313" s="180">
        <v>8645993.5899999999</v>
      </c>
      <c r="F313" s="180">
        <v>9585673.4700000007</v>
      </c>
      <c r="G313" s="180">
        <v>28906901.84</v>
      </c>
      <c r="H313" s="180">
        <v>874466.17</v>
      </c>
      <c r="I313" s="180">
        <v>20195694.539999999</v>
      </c>
      <c r="J313" s="180">
        <v>-19321228.370000001</v>
      </c>
      <c r="K313" s="290"/>
    </row>
    <row r="314" spans="1:11" ht="15" x14ac:dyDescent="0.2">
      <c r="A314" s="179" t="s">
        <v>1185</v>
      </c>
      <c r="B314" s="180">
        <v>0</v>
      </c>
      <c r="C314" s="180">
        <v>0</v>
      </c>
      <c r="D314" s="180">
        <v>0</v>
      </c>
      <c r="E314" s="180">
        <v>846870870.89999998</v>
      </c>
      <c r="F314" s="180">
        <v>0</v>
      </c>
      <c r="G314" s="180">
        <v>846870870.89999998</v>
      </c>
      <c r="H314" s="180">
        <v>0</v>
      </c>
      <c r="I314" s="180">
        <v>846870870.89999998</v>
      </c>
      <c r="J314" s="180">
        <v>-846870870.89999998</v>
      </c>
      <c r="K314" s="290"/>
    </row>
    <row r="315" spans="1:11" ht="15" x14ac:dyDescent="0.2">
      <c r="A315" s="179" t="s">
        <v>1186</v>
      </c>
      <c r="B315" s="180">
        <v>0</v>
      </c>
      <c r="C315" s="180">
        <v>0</v>
      </c>
      <c r="D315" s="180">
        <v>7196042.0700000003</v>
      </c>
      <c r="E315" s="180">
        <v>0</v>
      </c>
      <c r="F315" s="180">
        <v>7196042.0700000003</v>
      </c>
      <c r="G315" s="180">
        <v>0</v>
      </c>
      <c r="H315" s="180">
        <v>7196042.0700000003</v>
      </c>
      <c r="I315" s="180">
        <v>0</v>
      </c>
      <c r="J315" s="180">
        <v>7196042.0700000003</v>
      </c>
      <c r="K315" s="290"/>
    </row>
    <row r="316" spans="1:11" ht="15" x14ac:dyDescent="0.2">
      <c r="A316" s="179" t="s">
        <v>1187</v>
      </c>
      <c r="B316" s="180">
        <v>0</v>
      </c>
      <c r="C316" s="180">
        <v>7407103753.3100004</v>
      </c>
      <c r="D316" s="180">
        <v>248024168.34999999</v>
      </c>
      <c r="E316" s="180">
        <v>0</v>
      </c>
      <c r="F316" s="180">
        <v>248024168.34999999</v>
      </c>
      <c r="G316" s="180">
        <v>7407103753.3100004</v>
      </c>
      <c r="H316" s="180">
        <v>139702148.97999999</v>
      </c>
      <c r="I316" s="180">
        <v>7298781733.9399996</v>
      </c>
      <c r="J316" s="180">
        <v>-7159079584.96</v>
      </c>
      <c r="K316" s="290"/>
    </row>
    <row r="317" spans="1:11" x14ac:dyDescent="0.2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290"/>
    </row>
    <row r="318" spans="1:11" x14ac:dyDescent="0.2">
      <c r="A318" s="182" t="s">
        <v>1188</v>
      </c>
      <c r="B318" s="180">
        <v>7427364661.5600004</v>
      </c>
      <c r="C318" s="180">
        <v>7427364661.5600004</v>
      </c>
      <c r="D318" s="180">
        <v>8964677282.1800003</v>
      </c>
      <c r="E318" s="180">
        <v>8964677282.1800003</v>
      </c>
      <c r="F318" s="180">
        <v>16392041943.74</v>
      </c>
      <c r="G318" s="180">
        <v>16392041943.74</v>
      </c>
      <c r="H318" s="180">
        <v>8741548032.5499992</v>
      </c>
      <c r="I318" s="180">
        <v>8741548032.5499992</v>
      </c>
      <c r="J318" s="180">
        <v>0</v>
      </c>
      <c r="K318" s="290"/>
    </row>
  </sheetData>
  <sheetProtection selectLockedCells="1" selectUnlockedCells="1"/>
  <mergeCells count="66">
    <mergeCell ref="C306:K306"/>
    <mergeCell ref="C307:K307"/>
    <mergeCell ref="A308:K308"/>
    <mergeCell ref="B309:C309"/>
    <mergeCell ref="D309:E309"/>
    <mergeCell ref="F309:G309"/>
    <mergeCell ref="H309:I309"/>
    <mergeCell ref="C305:K305"/>
    <mergeCell ref="A270:B270"/>
    <mergeCell ref="A271:K271"/>
    <mergeCell ref="A272:K272"/>
    <mergeCell ref="C273:D273"/>
    <mergeCell ref="E273:F273"/>
    <mergeCell ref="G273:H273"/>
    <mergeCell ref="I273:J273"/>
    <mergeCell ref="A300:B300"/>
    <mergeCell ref="A301:K301"/>
    <mergeCell ref="A302:K302"/>
    <mergeCell ref="C303:K303"/>
    <mergeCell ref="C304:K304"/>
    <mergeCell ref="A253:B253"/>
    <mergeCell ref="A254:K254"/>
    <mergeCell ref="A255:K255"/>
    <mergeCell ref="C256:D256"/>
    <mergeCell ref="E256:F256"/>
    <mergeCell ref="G256:H256"/>
    <mergeCell ref="I256:J256"/>
    <mergeCell ref="A159:B159"/>
    <mergeCell ref="A160:K160"/>
    <mergeCell ref="A161:K161"/>
    <mergeCell ref="C162:D162"/>
    <mergeCell ref="E162:F162"/>
    <mergeCell ref="G162:H162"/>
    <mergeCell ref="I162:J162"/>
    <mergeCell ref="A138:B138"/>
    <mergeCell ref="A139:K139"/>
    <mergeCell ref="A140:K140"/>
    <mergeCell ref="C141:D141"/>
    <mergeCell ref="E141:F141"/>
    <mergeCell ref="G141:H141"/>
    <mergeCell ref="I141:J141"/>
    <mergeCell ref="A96:B96"/>
    <mergeCell ref="A97:K97"/>
    <mergeCell ref="A98:K98"/>
    <mergeCell ref="C99:D99"/>
    <mergeCell ref="E99:F99"/>
    <mergeCell ref="G99:H99"/>
    <mergeCell ref="I99:J99"/>
    <mergeCell ref="A34:K34"/>
    <mergeCell ref="A35:K35"/>
    <mergeCell ref="C36:D36"/>
    <mergeCell ref="E36:F36"/>
    <mergeCell ref="G36:H36"/>
    <mergeCell ref="I36:J36"/>
    <mergeCell ref="A33:B33"/>
    <mergeCell ref="A1:K1"/>
    <mergeCell ref="C2:K2"/>
    <mergeCell ref="C3:K3"/>
    <mergeCell ref="C4:K4"/>
    <mergeCell ref="C5:K5"/>
    <mergeCell ref="C6:K6"/>
    <mergeCell ref="A7:K7"/>
    <mergeCell ref="C8:D8"/>
    <mergeCell ref="E8:F8"/>
    <mergeCell ref="G8:H8"/>
    <mergeCell ref="I8:J8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30.09.2019  -   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Normal="100" workbookViewId="0">
      <selection activeCell="A15" sqref="A15:K15"/>
    </sheetView>
  </sheetViews>
  <sheetFormatPr defaultColWidth="11.5703125" defaultRowHeight="12.75" x14ac:dyDescent="0.2"/>
  <cols>
    <col min="1" max="1" width="14.140625" style="115" bestFit="1" customWidth="1"/>
    <col min="2" max="2" width="53.28515625" style="115" bestFit="1" customWidth="1"/>
    <col min="3" max="3" width="3.85546875" style="115" bestFit="1" customWidth="1"/>
    <col min="4" max="9" width="11.85546875" style="115" bestFit="1" customWidth="1"/>
    <col min="10" max="10" width="12.42578125" style="115" bestFit="1" customWidth="1"/>
    <col min="11" max="11" width="12.28515625" style="115" bestFit="1" customWidth="1"/>
    <col min="12" max="256" width="11.5703125" style="115"/>
    <col min="257" max="257" width="14.140625" style="115" bestFit="1" customWidth="1"/>
    <col min="258" max="258" width="53.28515625" style="115" bestFit="1" customWidth="1"/>
    <col min="259" max="259" width="3.85546875" style="115" bestFit="1" customWidth="1"/>
    <col min="260" max="265" width="11.85546875" style="115" bestFit="1" customWidth="1"/>
    <col min="266" max="266" width="12.42578125" style="115" bestFit="1" customWidth="1"/>
    <col min="267" max="267" width="11.140625" style="115" bestFit="1" customWidth="1"/>
    <col min="268" max="512" width="11.5703125" style="115"/>
    <col min="513" max="513" width="14.140625" style="115" bestFit="1" customWidth="1"/>
    <col min="514" max="514" width="53.28515625" style="115" bestFit="1" customWidth="1"/>
    <col min="515" max="515" width="3.85546875" style="115" bestFit="1" customWidth="1"/>
    <col min="516" max="521" width="11.85546875" style="115" bestFit="1" customWidth="1"/>
    <col min="522" max="522" width="12.42578125" style="115" bestFit="1" customWidth="1"/>
    <col min="523" max="523" width="11.140625" style="115" bestFit="1" customWidth="1"/>
    <col min="524" max="768" width="11.5703125" style="115"/>
    <col min="769" max="769" width="14.140625" style="115" bestFit="1" customWidth="1"/>
    <col min="770" max="770" width="53.28515625" style="115" bestFit="1" customWidth="1"/>
    <col min="771" max="771" width="3.85546875" style="115" bestFit="1" customWidth="1"/>
    <col min="772" max="777" width="11.85546875" style="115" bestFit="1" customWidth="1"/>
    <col min="778" max="778" width="12.42578125" style="115" bestFit="1" customWidth="1"/>
    <col min="779" max="779" width="11.140625" style="115" bestFit="1" customWidth="1"/>
    <col min="780" max="1024" width="11.5703125" style="115"/>
    <col min="1025" max="1025" width="14.140625" style="115" bestFit="1" customWidth="1"/>
    <col min="1026" max="1026" width="53.28515625" style="115" bestFit="1" customWidth="1"/>
    <col min="1027" max="1027" width="3.85546875" style="115" bestFit="1" customWidth="1"/>
    <col min="1028" max="1033" width="11.85546875" style="115" bestFit="1" customWidth="1"/>
    <col min="1034" max="1034" width="12.42578125" style="115" bestFit="1" customWidth="1"/>
    <col min="1035" max="1035" width="11.140625" style="115" bestFit="1" customWidth="1"/>
    <col min="1036" max="1280" width="11.5703125" style="115"/>
    <col min="1281" max="1281" width="14.140625" style="115" bestFit="1" customWidth="1"/>
    <col min="1282" max="1282" width="53.28515625" style="115" bestFit="1" customWidth="1"/>
    <col min="1283" max="1283" width="3.85546875" style="115" bestFit="1" customWidth="1"/>
    <col min="1284" max="1289" width="11.85546875" style="115" bestFit="1" customWidth="1"/>
    <col min="1290" max="1290" width="12.42578125" style="115" bestFit="1" customWidth="1"/>
    <col min="1291" max="1291" width="11.140625" style="115" bestFit="1" customWidth="1"/>
    <col min="1292" max="1536" width="11.5703125" style="115"/>
    <col min="1537" max="1537" width="14.140625" style="115" bestFit="1" customWidth="1"/>
    <col min="1538" max="1538" width="53.28515625" style="115" bestFit="1" customWidth="1"/>
    <col min="1539" max="1539" width="3.85546875" style="115" bestFit="1" customWidth="1"/>
    <col min="1540" max="1545" width="11.85546875" style="115" bestFit="1" customWidth="1"/>
    <col min="1546" max="1546" width="12.42578125" style="115" bestFit="1" customWidth="1"/>
    <col min="1547" max="1547" width="11.140625" style="115" bestFit="1" customWidth="1"/>
    <col min="1548" max="1792" width="11.5703125" style="115"/>
    <col min="1793" max="1793" width="14.140625" style="115" bestFit="1" customWidth="1"/>
    <col min="1794" max="1794" width="53.28515625" style="115" bestFit="1" customWidth="1"/>
    <col min="1795" max="1795" width="3.85546875" style="115" bestFit="1" customWidth="1"/>
    <col min="1796" max="1801" width="11.85546875" style="115" bestFit="1" customWidth="1"/>
    <col min="1802" max="1802" width="12.42578125" style="115" bestFit="1" customWidth="1"/>
    <col min="1803" max="1803" width="11.140625" style="115" bestFit="1" customWidth="1"/>
    <col min="1804" max="2048" width="11.5703125" style="115"/>
    <col min="2049" max="2049" width="14.140625" style="115" bestFit="1" customWidth="1"/>
    <col min="2050" max="2050" width="53.28515625" style="115" bestFit="1" customWidth="1"/>
    <col min="2051" max="2051" width="3.85546875" style="115" bestFit="1" customWidth="1"/>
    <col min="2052" max="2057" width="11.85546875" style="115" bestFit="1" customWidth="1"/>
    <col min="2058" max="2058" width="12.42578125" style="115" bestFit="1" customWidth="1"/>
    <col min="2059" max="2059" width="11.140625" style="115" bestFit="1" customWidth="1"/>
    <col min="2060" max="2304" width="11.5703125" style="115"/>
    <col min="2305" max="2305" width="14.140625" style="115" bestFit="1" customWidth="1"/>
    <col min="2306" max="2306" width="53.28515625" style="115" bestFit="1" customWidth="1"/>
    <col min="2307" max="2307" width="3.85546875" style="115" bestFit="1" customWidth="1"/>
    <col min="2308" max="2313" width="11.85546875" style="115" bestFit="1" customWidth="1"/>
    <col min="2314" max="2314" width="12.42578125" style="115" bestFit="1" customWidth="1"/>
    <col min="2315" max="2315" width="11.140625" style="115" bestFit="1" customWidth="1"/>
    <col min="2316" max="2560" width="11.5703125" style="115"/>
    <col min="2561" max="2561" width="14.140625" style="115" bestFit="1" customWidth="1"/>
    <col min="2562" max="2562" width="53.28515625" style="115" bestFit="1" customWidth="1"/>
    <col min="2563" max="2563" width="3.85546875" style="115" bestFit="1" customWidth="1"/>
    <col min="2564" max="2569" width="11.85546875" style="115" bestFit="1" customWidth="1"/>
    <col min="2570" max="2570" width="12.42578125" style="115" bestFit="1" customWidth="1"/>
    <col min="2571" max="2571" width="11.140625" style="115" bestFit="1" customWidth="1"/>
    <col min="2572" max="2816" width="11.5703125" style="115"/>
    <col min="2817" max="2817" width="14.140625" style="115" bestFit="1" customWidth="1"/>
    <col min="2818" max="2818" width="53.28515625" style="115" bestFit="1" customWidth="1"/>
    <col min="2819" max="2819" width="3.85546875" style="115" bestFit="1" customWidth="1"/>
    <col min="2820" max="2825" width="11.85546875" style="115" bestFit="1" customWidth="1"/>
    <col min="2826" max="2826" width="12.42578125" style="115" bestFit="1" customWidth="1"/>
    <col min="2827" max="2827" width="11.140625" style="115" bestFit="1" customWidth="1"/>
    <col min="2828" max="3072" width="11.5703125" style="115"/>
    <col min="3073" max="3073" width="14.140625" style="115" bestFit="1" customWidth="1"/>
    <col min="3074" max="3074" width="53.28515625" style="115" bestFit="1" customWidth="1"/>
    <col min="3075" max="3075" width="3.85546875" style="115" bestFit="1" customWidth="1"/>
    <col min="3076" max="3081" width="11.85546875" style="115" bestFit="1" customWidth="1"/>
    <col min="3082" max="3082" width="12.42578125" style="115" bestFit="1" customWidth="1"/>
    <col min="3083" max="3083" width="11.140625" style="115" bestFit="1" customWidth="1"/>
    <col min="3084" max="3328" width="11.5703125" style="115"/>
    <col min="3329" max="3329" width="14.140625" style="115" bestFit="1" customWidth="1"/>
    <col min="3330" max="3330" width="53.28515625" style="115" bestFit="1" customWidth="1"/>
    <col min="3331" max="3331" width="3.85546875" style="115" bestFit="1" customWidth="1"/>
    <col min="3332" max="3337" width="11.85546875" style="115" bestFit="1" customWidth="1"/>
    <col min="3338" max="3338" width="12.42578125" style="115" bestFit="1" customWidth="1"/>
    <col min="3339" max="3339" width="11.140625" style="115" bestFit="1" customWidth="1"/>
    <col min="3340" max="3584" width="11.5703125" style="115"/>
    <col min="3585" max="3585" width="14.140625" style="115" bestFit="1" customWidth="1"/>
    <col min="3586" max="3586" width="53.28515625" style="115" bestFit="1" customWidth="1"/>
    <col min="3587" max="3587" width="3.85546875" style="115" bestFit="1" customWidth="1"/>
    <col min="3588" max="3593" width="11.85546875" style="115" bestFit="1" customWidth="1"/>
    <col min="3594" max="3594" width="12.42578125" style="115" bestFit="1" customWidth="1"/>
    <col min="3595" max="3595" width="11.140625" style="115" bestFit="1" customWidth="1"/>
    <col min="3596" max="3840" width="11.5703125" style="115"/>
    <col min="3841" max="3841" width="14.140625" style="115" bestFit="1" customWidth="1"/>
    <col min="3842" max="3842" width="53.28515625" style="115" bestFit="1" customWidth="1"/>
    <col min="3843" max="3843" width="3.85546875" style="115" bestFit="1" customWidth="1"/>
    <col min="3844" max="3849" width="11.85546875" style="115" bestFit="1" customWidth="1"/>
    <col min="3850" max="3850" width="12.42578125" style="115" bestFit="1" customWidth="1"/>
    <col min="3851" max="3851" width="11.140625" style="115" bestFit="1" customWidth="1"/>
    <col min="3852" max="4096" width="11.5703125" style="115"/>
    <col min="4097" max="4097" width="14.140625" style="115" bestFit="1" customWidth="1"/>
    <col min="4098" max="4098" width="53.28515625" style="115" bestFit="1" customWidth="1"/>
    <col min="4099" max="4099" width="3.85546875" style="115" bestFit="1" customWidth="1"/>
    <col min="4100" max="4105" width="11.85546875" style="115" bestFit="1" customWidth="1"/>
    <col min="4106" max="4106" width="12.42578125" style="115" bestFit="1" customWidth="1"/>
    <col min="4107" max="4107" width="11.140625" style="115" bestFit="1" customWidth="1"/>
    <col min="4108" max="4352" width="11.5703125" style="115"/>
    <col min="4353" max="4353" width="14.140625" style="115" bestFit="1" customWidth="1"/>
    <col min="4354" max="4354" width="53.28515625" style="115" bestFit="1" customWidth="1"/>
    <col min="4355" max="4355" width="3.85546875" style="115" bestFit="1" customWidth="1"/>
    <col min="4356" max="4361" width="11.85546875" style="115" bestFit="1" customWidth="1"/>
    <col min="4362" max="4362" width="12.42578125" style="115" bestFit="1" customWidth="1"/>
    <col min="4363" max="4363" width="11.140625" style="115" bestFit="1" customWidth="1"/>
    <col min="4364" max="4608" width="11.5703125" style="115"/>
    <col min="4609" max="4609" width="14.140625" style="115" bestFit="1" customWidth="1"/>
    <col min="4610" max="4610" width="53.28515625" style="115" bestFit="1" customWidth="1"/>
    <col min="4611" max="4611" width="3.85546875" style="115" bestFit="1" customWidth="1"/>
    <col min="4612" max="4617" width="11.85546875" style="115" bestFit="1" customWidth="1"/>
    <col min="4618" max="4618" width="12.42578125" style="115" bestFit="1" customWidth="1"/>
    <col min="4619" max="4619" width="11.140625" style="115" bestFit="1" customWidth="1"/>
    <col min="4620" max="4864" width="11.5703125" style="115"/>
    <col min="4865" max="4865" width="14.140625" style="115" bestFit="1" customWidth="1"/>
    <col min="4866" max="4866" width="53.28515625" style="115" bestFit="1" customWidth="1"/>
    <col min="4867" max="4867" width="3.85546875" style="115" bestFit="1" customWidth="1"/>
    <col min="4868" max="4873" width="11.85546875" style="115" bestFit="1" customWidth="1"/>
    <col min="4874" max="4874" width="12.42578125" style="115" bestFit="1" customWidth="1"/>
    <col min="4875" max="4875" width="11.140625" style="115" bestFit="1" customWidth="1"/>
    <col min="4876" max="5120" width="11.5703125" style="115"/>
    <col min="5121" max="5121" width="14.140625" style="115" bestFit="1" customWidth="1"/>
    <col min="5122" max="5122" width="53.28515625" style="115" bestFit="1" customWidth="1"/>
    <col min="5123" max="5123" width="3.85546875" style="115" bestFit="1" customWidth="1"/>
    <col min="5124" max="5129" width="11.85546875" style="115" bestFit="1" customWidth="1"/>
    <col min="5130" max="5130" width="12.42578125" style="115" bestFit="1" customWidth="1"/>
    <col min="5131" max="5131" width="11.140625" style="115" bestFit="1" customWidth="1"/>
    <col min="5132" max="5376" width="11.5703125" style="115"/>
    <col min="5377" max="5377" width="14.140625" style="115" bestFit="1" customWidth="1"/>
    <col min="5378" max="5378" width="53.28515625" style="115" bestFit="1" customWidth="1"/>
    <col min="5379" max="5379" width="3.85546875" style="115" bestFit="1" customWidth="1"/>
    <col min="5380" max="5385" width="11.85546875" style="115" bestFit="1" customWidth="1"/>
    <col min="5386" max="5386" width="12.42578125" style="115" bestFit="1" customWidth="1"/>
    <col min="5387" max="5387" width="11.140625" style="115" bestFit="1" customWidth="1"/>
    <col min="5388" max="5632" width="11.5703125" style="115"/>
    <col min="5633" max="5633" width="14.140625" style="115" bestFit="1" customWidth="1"/>
    <col min="5634" max="5634" width="53.28515625" style="115" bestFit="1" customWidth="1"/>
    <col min="5635" max="5635" width="3.85546875" style="115" bestFit="1" customWidth="1"/>
    <col min="5636" max="5641" width="11.85546875" style="115" bestFit="1" customWidth="1"/>
    <col min="5642" max="5642" width="12.42578125" style="115" bestFit="1" customWidth="1"/>
    <col min="5643" max="5643" width="11.140625" style="115" bestFit="1" customWidth="1"/>
    <col min="5644" max="5888" width="11.5703125" style="115"/>
    <col min="5889" max="5889" width="14.140625" style="115" bestFit="1" customWidth="1"/>
    <col min="5890" max="5890" width="53.28515625" style="115" bestFit="1" customWidth="1"/>
    <col min="5891" max="5891" width="3.85546875" style="115" bestFit="1" customWidth="1"/>
    <col min="5892" max="5897" width="11.85546875" style="115" bestFit="1" customWidth="1"/>
    <col min="5898" max="5898" width="12.42578125" style="115" bestFit="1" customWidth="1"/>
    <col min="5899" max="5899" width="11.140625" style="115" bestFit="1" customWidth="1"/>
    <col min="5900" max="6144" width="11.5703125" style="115"/>
    <col min="6145" max="6145" width="14.140625" style="115" bestFit="1" customWidth="1"/>
    <col min="6146" max="6146" width="53.28515625" style="115" bestFit="1" customWidth="1"/>
    <col min="6147" max="6147" width="3.85546875" style="115" bestFit="1" customWidth="1"/>
    <col min="6148" max="6153" width="11.85546875" style="115" bestFit="1" customWidth="1"/>
    <col min="6154" max="6154" width="12.42578125" style="115" bestFit="1" customWidth="1"/>
    <col min="6155" max="6155" width="11.140625" style="115" bestFit="1" customWidth="1"/>
    <col min="6156" max="6400" width="11.5703125" style="115"/>
    <col min="6401" max="6401" width="14.140625" style="115" bestFit="1" customWidth="1"/>
    <col min="6402" max="6402" width="53.28515625" style="115" bestFit="1" customWidth="1"/>
    <col min="6403" max="6403" width="3.85546875" style="115" bestFit="1" customWidth="1"/>
    <col min="6404" max="6409" width="11.85546875" style="115" bestFit="1" customWidth="1"/>
    <col min="6410" max="6410" width="12.42578125" style="115" bestFit="1" customWidth="1"/>
    <col min="6411" max="6411" width="11.140625" style="115" bestFit="1" customWidth="1"/>
    <col min="6412" max="6656" width="11.5703125" style="115"/>
    <col min="6657" max="6657" width="14.140625" style="115" bestFit="1" customWidth="1"/>
    <col min="6658" max="6658" width="53.28515625" style="115" bestFit="1" customWidth="1"/>
    <col min="6659" max="6659" width="3.85546875" style="115" bestFit="1" customWidth="1"/>
    <col min="6660" max="6665" width="11.85546875" style="115" bestFit="1" customWidth="1"/>
    <col min="6666" max="6666" width="12.42578125" style="115" bestFit="1" customWidth="1"/>
    <col min="6667" max="6667" width="11.140625" style="115" bestFit="1" customWidth="1"/>
    <col min="6668" max="6912" width="11.5703125" style="115"/>
    <col min="6913" max="6913" width="14.140625" style="115" bestFit="1" customWidth="1"/>
    <col min="6914" max="6914" width="53.28515625" style="115" bestFit="1" customWidth="1"/>
    <col min="6915" max="6915" width="3.85546875" style="115" bestFit="1" customWidth="1"/>
    <col min="6916" max="6921" width="11.85546875" style="115" bestFit="1" customWidth="1"/>
    <col min="6922" max="6922" width="12.42578125" style="115" bestFit="1" customWidth="1"/>
    <col min="6923" max="6923" width="11.140625" style="115" bestFit="1" customWidth="1"/>
    <col min="6924" max="7168" width="11.5703125" style="115"/>
    <col min="7169" max="7169" width="14.140625" style="115" bestFit="1" customWidth="1"/>
    <col min="7170" max="7170" width="53.28515625" style="115" bestFit="1" customWidth="1"/>
    <col min="7171" max="7171" width="3.85546875" style="115" bestFit="1" customWidth="1"/>
    <col min="7172" max="7177" width="11.85546875" style="115" bestFit="1" customWidth="1"/>
    <col min="7178" max="7178" width="12.42578125" style="115" bestFit="1" customWidth="1"/>
    <col min="7179" max="7179" width="11.140625" style="115" bestFit="1" customWidth="1"/>
    <col min="7180" max="7424" width="11.5703125" style="115"/>
    <col min="7425" max="7425" width="14.140625" style="115" bestFit="1" customWidth="1"/>
    <col min="7426" max="7426" width="53.28515625" style="115" bestFit="1" customWidth="1"/>
    <col min="7427" max="7427" width="3.85546875" style="115" bestFit="1" customWidth="1"/>
    <col min="7428" max="7433" width="11.85546875" style="115" bestFit="1" customWidth="1"/>
    <col min="7434" max="7434" width="12.42578125" style="115" bestFit="1" customWidth="1"/>
    <col min="7435" max="7435" width="11.140625" style="115" bestFit="1" customWidth="1"/>
    <col min="7436" max="7680" width="11.5703125" style="115"/>
    <col min="7681" max="7681" width="14.140625" style="115" bestFit="1" customWidth="1"/>
    <col min="7682" max="7682" width="53.28515625" style="115" bestFit="1" customWidth="1"/>
    <col min="7683" max="7683" width="3.85546875" style="115" bestFit="1" customWidth="1"/>
    <col min="7684" max="7689" width="11.85546875" style="115" bestFit="1" customWidth="1"/>
    <col min="7690" max="7690" width="12.42578125" style="115" bestFit="1" customWidth="1"/>
    <col min="7691" max="7691" width="11.140625" style="115" bestFit="1" customWidth="1"/>
    <col min="7692" max="7936" width="11.5703125" style="115"/>
    <col min="7937" max="7937" width="14.140625" style="115" bestFit="1" customWidth="1"/>
    <col min="7938" max="7938" width="53.28515625" style="115" bestFit="1" customWidth="1"/>
    <col min="7939" max="7939" width="3.85546875" style="115" bestFit="1" customWidth="1"/>
    <col min="7940" max="7945" width="11.85546875" style="115" bestFit="1" customWidth="1"/>
    <col min="7946" max="7946" width="12.42578125" style="115" bestFit="1" customWidth="1"/>
    <col min="7947" max="7947" width="11.140625" style="115" bestFit="1" customWidth="1"/>
    <col min="7948" max="8192" width="11.5703125" style="115"/>
    <col min="8193" max="8193" width="14.140625" style="115" bestFit="1" customWidth="1"/>
    <col min="8194" max="8194" width="53.28515625" style="115" bestFit="1" customWidth="1"/>
    <col min="8195" max="8195" width="3.85546875" style="115" bestFit="1" customWidth="1"/>
    <col min="8196" max="8201" width="11.85546875" style="115" bestFit="1" customWidth="1"/>
    <col min="8202" max="8202" width="12.42578125" style="115" bestFit="1" customWidth="1"/>
    <col min="8203" max="8203" width="11.140625" style="115" bestFit="1" customWidth="1"/>
    <col min="8204" max="8448" width="11.5703125" style="115"/>
    <col min="8449" max="8449" width="14.140625" style="115" bestFit="1" customWidth="1"/>
    <col min="8450" max="8450" width="53.28515625" style="115" bestFit="1" customWidth="1"/>
    <col min="8451" max="8451" width="3.85546875" style="115" bestFit="1" customWidth="1"/>
    <col min="8452" max="8457" width="11.85546875" style="115" bestFit="1" customWidth="1"/>
    <col min="8458" max="8458" width="12.42578125" style="115" bestFit="1" customWidth="1"/>
    <col min="8459" max="8459" width="11.140625" style="115" bestFit="1" customWidth="1"/>
    <col min="8460" max="8704" width="11.5703125" style="115"/>
    <col min="8705" max="8705" width="14.140625" style="115" bestFit="1" customWidth="1"/>
    <col min="8706" max="8706" width="53.28515625" style="115" bestFit="1" customWidth="1"/>
    <col min="8707" max="8707" width="3.85546875" style="115" bestFit="1" customWidth="1"/>
    <col min="8708" max="8713" width="11.85546875" style="115" bestFit="1" customWidth="1"/>
    <col min="8714" max="8714" width="12.42578125" style="115" bestFit="1" customWidth="1"/>
    <col min="8715" max="8715" width="11.140625" style="115" bestFit="1" customWidth="1"/>
    <col min="8716" max="8960" width="11.5703125" style="115"/>
    <col min="8961" max="8961" width="14.140625" style="115" bestFit="1" customWidth="1"/>
    <col min="8962" max="8962" width="53.28515625" style="115" bestFit="1" customWidth="1"/>
    <col min="8963" max="8963" width="3.85546875" style="115" bestFit="1" customWidth="1"/>
    <col min="8964" max="8969" width="11.85546875" style="115" bestFit="1" customWidth="1"/>
    <col min="8970" max="8970" width="12.42578125" style="115" bestFit="1" customWidth="1"/>
    <col min="8971" max="8971" width="11.140625" style="115" bestFit="1" customWidth="1"/>
    <col min="8972" max="9216" width="11.5703125" style="115"/>
    <col min="9217" max="9217" width="14.140625" style="115" bestFit="1" customWidth="1"/>
    <col min="9218" max="9218" width="53.28515625" style="115" bestFit="1" customWidth="1"/>
    <col min="9219" max="9219" width="3.85546875" style="115" bestFit="1" customWidth="1"/>
    <col min="9220" max="9225" width="11.85546875" style="115" bestFit="1" customWidth="1"/>
    <col min="9226" max="9226" width="12.42578125" style="115" bestFit="1" customWidth="1"/>
    <col min="9227" max="9227" width="11.140625" style="115" bestFit="1" customWidth="1"/>
    <col min="9228" max="9472" width="11.5703125" style="115"/>
    <col min="9473" max="9473" width="14.140625" style="115" bestFit="1" customWidth="1"/>
    <col min="9474" max="9474" width="53.28515625" style="115" bestFit="1" customWidth="1"/>
    <col min="9475" max="9475" width="3.85546875" style="115" bestFit="1" customWidth="1"/>
    <col min="9476" max="9481" width="11.85546875" style="115" bestFit="1" customWidth="1"/>
    <col min="9482" max="9482" width="12.42578125" style="115" bestFit="1" customWidth="1"/>
    <col min="9483" max="9483" width="11.140625" style="115" bestFit="1" customWidth="1"/>
    <col min="9484" max="9728" width="11.5703125" style="115"/>
    <col min="9729" max="9729" width="14.140625" style="115" bestFit="1" customWidth="1"/>
    <col min="9730" max="9730" width="53.28515625" style="115" bestFit="1" customWidth="1"/>
    <col min="9731" max="9731" width="3.85546875" style="115" bestFit="1" customWidth="1"/>
    <col min="9732" max="9737" width="11.85546875" style="115" bestFit="1" customWidth="1"/>
    <col min="9738" max="9738" width="12.42578125" style="115" bestFit="1" customWidth="1"/>
    <col min="9739" max="9739" width="11.140625" style="115" bestFit="1" customWidth="1"/>
    <col min="9740" max="9984" width="11.5703125" style="115"/>
    <col min="9985" max="9985" width="14.140625" style="115" bestFit="1" customWidth="1"/>
    <col min="9986" max="9986" width="53.28515625" style="115" bestFit="1" customWidth="1"/>
    <col min="9987" max="9987" width="3.85546875" style="115" bestFit="1" customWidth="1"/>
    <col min="9988" max="9993" width="11.85546875" style="115" bestFit="1" customWidth="1"/>
    <col min="9994" max="9994" width="12.42578125" style="115" bestFit="1" customWidth="1"/>
    <col min="9995" max="9995" width="11.140625" style="115" bestFit="1" customWidth="1"/>
    <col min="9996" max="10240" width="11.5703125" style="115"/>
    <col min="10241" max="10241" width="14.140625" style="115" bestFit="1" customWidth="1"/>
    <col min="10242" max="10242" width="53.28515625" style="115" bestFit="1" customWidth="1"/>
    <col min="10243" max="10243" width="3.85546875" style="115" bestFit="1" customWidth="1"/>
    <col min="10244" max="10249" width="11.85546875" style="115" bestFit="1" customWidth="1"/>
    <col min="10250" max="10250" width="12.42578125" style="115" bestFit="1" customWidth="1"/>
    <col min="10251" max="10251" width="11.140625" style="115" bestFit="1" customWidth="1"/>
    <col min="10252" max="10496" width="11.5703125" style="115"/>
    <col min="10497" max="10497" width="14.140625" style="115" bestFit="1" customWidth="1"/>
    <col min="10498" max="10498" width="53.28515625" style="115" bestFit="1" customWidth="1"/>
    <col min="10499" max="10499" width="3.85546875" style="115" bestFit="1" customWidth="1"/>
    <col min="10500" max="10505" width="11.85546875" style="115" bestFit="1" customWidth="1"/>
    <col min="10506" max="10506" width="12.42578125" style="115" bestFit="1" customWidth="1"/>
    <col min="10507" max="10507" width="11.140625" style="115" bestFit="1" customWidth="1"/>
    <col min="10508" max="10752" width="11.5703125" style="115"/>
    <col min="10753" max="10753" width="14.140625" style="115" bestFit="1" customWidth="1"/>
    <col min="10754" max="10754" width="53.28515625" style="115" bestFit="1" customWidth="1"/>
    <col min="10755" max="10755" width="3.85546875" style="115" bestFit="1" customWidth="1"/>
    <col min="10756" max="10761" width="11.85546875" style="115" bestFit="1" customWidth="1"/>
    <col min="10762" max="10762" width="12.42578125" style="115" bestFit="1" customWidth="1"/>
    <col min="10763" max="10763" width="11.140625" style="115" bestFit="1" customWidth="1"/>
    <col min="10764" max="11008" width="11.5703125" style="115"/>
    <col min="11009" max="11009" width="14.140625" style="115" bestFit="1" customWidth="1"/>
    <col min="11010" max="11010" width="53.28515625" style="115" bestFit="1" customWidth="1"/>
    <col min="11011" max="11011" width="3.85546875" style="115" bestFit="1" customWidth="1"/>
    <col min="11012" max="11017" width="11.85546875" style="115" bestFit="1" customWidth="1"/>
    <col min="11018" max="11018" width="12.42578125" style="115" bestFit="1" customWidth="1"/>
    <col min="11019" max="11019" width="11.140625" style="115" bestFit="1" customWidth="1"/>
    <col min="11020" max="11264" width="11.5703125" style="115"/>
    <col min="11265" max="11265" width="14.140625" style="115" bestFit="1" customWidth="1"/>
    <col min="11266" max="11266" width="53.28515625" style="115" bestFit="1" customWidth="1"/>
    <col min="11267" max="11267" width="3.85546875" style="115" bestFit="1" customWidth="1"/>
    <col min="11268" max="11273" width="11.85546875" style="115" bestFit="1" customWidth="1"/>
    <col min="11274" max="11274" width="12.42578125" style="115" bestFit="1" customWidth="1"/>
    <col min="11275" max="11275" width="11.140625" style="115" bestFit="1" customWidth="1"/>
    <col min="11276" max="11520" width="11.5703125" style="115"/>
    <col min="11521" max="11521" width="14.140625" style="115" bestFit="1" customWidth="1"/>
    <col min="11522" max="11522" width="53.28515625" style="115" bestFit="1" customWidth="1"/>
    <col min="11523" max="11523" width="3.85546875" style="115" bestFit="1" customWidth="1"/>
    <col min="11524" max="11529" width="11.85546875" style="115" bestFit="1" customWidth="1"/>
    <col min="11530" max="11530" width="12.42578125" style="115" bestFit="1" customWidth="1"/>
    <col min="11531" max="11531" width="11.140625" style="115" bestFit="1" customWidth="1"/>
    <col min="11532" max="11776" width="11.5703125" style="115"/>
    <col min="11777" max="11777" width="14.140625" style="115" bestFit="1" customWidth="1"/>
    <col min="11778" max="11778" width="53.28515625" style="115" bestFit="1" customWidth="1"/>
    <col min="11779" max="11779" width="3.85546875" style="115" bestFit="1" customWidth="1"/>
    <col min="11780" max="11785" width="11.85546875" style="115" bestFit="1" customWidth="1"/>
    <col min="11786" max="11786" width="12.42578125" style="115" bestFit="1" customWidth="1"/>
    <col min="11787" max="11787" width="11.140625" style="115" bestFit="1" customWidth="1"/>
    <col min="11788" max="12032" width="11.5703125" style="115"/>
    <col min="12033" max="12033" width="14.140625" style="115" bestFit="1" customWidth="1"/>
    <col min="12034" max="12034" width="53.28515625" style="115" bestFit="1" customWidth="1"/>
    <col min="12035" max="12035" width="3.85546875" style="115" bestFit="1" customWidth="1"/>
    <col min="12036" max="12041" width="11.85546875" style="115" bestFit="1" customWidth="1"/>
    <col min="12042" max="12042" width="12.42578125" style="115" bestFit="1" customWidth="1"/>
    <col min="12043" max="12043" width="11.140625" style="115" bestFit="1" customWidth="1"/>
    <col min="12044" max="12288" width="11.5703125" style="115"/>
    <col min="12289" max="12289" width="14.140625" style="115" bestFit="1" customWidth="1"/>
    <col min="12290" max="12290" width="53.28515625" style="115" bestFit="1" customWidth="1"/>
    <col min="12291" max="12291" width="3.85546875" style="115" bestFit="1" customWidth="1"/>
    <col min="12292" max="12297" width="11.85546875" style="115" bestFit="1" customWidth="1"/>
    <col min="12298" max="12298" width="12.42578125" style="115" bestFit="1" customWidth="1"/>
    <col min="12299" max="12299" width="11.140625" style="115" bestFit="1" customWidth="1"/>
    <col min="12300" max="12544" width="11.5703125" style="115"/>
    <col min="12545" max="12545" width="14.140625" style="115" bestFit="1" customWidth="1"/>
    <col min="12546" max="12546" width="53.28515625" style="115" bestFit="1" customWidth="1"/>
    <col min="12547" max="12547" width="3.85546875" style="115" bestFit="1" customWidth="1"/>
    <col min="12548" max="12553" width="11.85546875" style="115" bestFit="1" customWidth="1"/>
    <col min="12554" max="12554" width="12.42578125" style="115" bestFit="1" customWidth="1"/>
    <col min="12555" max="12555" width="11.140625" style="115" bestFit="1" customWidth="1"/>
    <col min="12556" max="12800" width="11.5703125" style="115"/>
    <col min="12801" max="12801" width="14.140625" style="115" bestFit="1" customWidth="1"/>
    <col min="12802" max="12802" width="53.28515625" style="115" bestFit="1" customWidth="1"/>
    <col min="12803" max="12803" width="3.85546875" style="115" bestFit="1" customWidth="1"/>
    <col min="12804" max="12809" width="11.85546875" style="115" bestFit="1" customWidth="1"/>
    <col min="12810" max="12810" width="12.42578125" style="115" bestFit="1" customWidth="1"/>
    <col min="12811" max="12811" width="11.140625" style="115" bestFit="1" customWidth="1"/>
    <col min="12812" max="13056" width="11.5703125" style="115"/>
    <col min="13057" max="13057" width="14.140625" style="115" bestFit="1" customWidth="1"/>
    <col min="13058" max="13058" width="53.28515625" style="115" bestFit="1" customWidth="1"/>
    <col min="13059" max="13059" width="3.85546875" style="115" bestFit="1" customWidth="1"/>
    <col min="13060" max="13065" width="11.85546875" style="115" bestFit="1" customWidth="1"/>
    <col min="13066" max="13066" width="12.42578125" style="115" bestFit="1" customWidth="1"/>
    <col min="13067" max="13067" width="11.140625" style="115" bestFit="1" customWidth="1"/>
    <col min="13068" max="13312" width="11.5703125" style="115"/>
    <col min="13313" max="13313" width="14.140625" style="115" bestFit="1" customWidth="1"/>
    <col min="13314" max="13314" width="53.28515625" style="115" bestFit="1" customWidth="1"/>
    <col min="13315" max="13315" width="3.85546875" style="115" bestFit="1" customWidth="1"/>
    <col min="13316" max="13321" width="11.85546875" style="115" bestFit="1" customWidth="1"/>
    <col min="13322" max="13322" width="12.42578125" style="115" bestFit="1" customWidth="1"/>
    <col min="13323" max="13323" width="11.140625" style="115" bestFit="1" customWidth="1"/>
    <col min="13324" max="13568" width="11.5703125" style="115"/>
    <col min="13569" max="13569" width="14.140625" style="115" bestFit="1" customWidth="1"/>
    <col min="13570" max="13570" width="53.28515625" style="115" bestFit="1" customWidth="1"/>
    <col min="13571" max="13571" width="3.85546875" style="115" bestFit="1" customWidth="1"/>
    <col min="13572" max="13577" width="11.85546875" style="115" bestFit="1" customWidth="1"/>
    <col min="13578" max="13578" width="12.42578125" style="115" bestFit="1" customWidth="1"/>
    <col min="13579" max="13579" width="11.140625" style="115" bestFit="1" customWidth="1"/>
    <col min="13580" max="13824" width="11.5703125" style="115"/>
    <col min="13825" max="13825" width="14.140625" style="115" bestFit="1" customWidth="1"/>
    <col min="13826" max="13826" width="53.28515625" style="115" bestFit="1" customWidth="1"/>
    <col min="13827" max="13827" width="3.85546875" style="115" bestFit="1" customWidth="1"/>
    <col min="13828" max="13833" width="11.85546875" style="115" bestFit="1" customWidth="1"/>
    <col min="13834" max="13834" width="12.42578125" style="115" bestFit="1" customWidth="1"/>
    <col min="13835" max="13835" width="11.140625" style="115" bestFit="1" customWidth="1"/>
    <col min="13836" max="14080" width="11.5703125" style="115"/>
    <col min="14081" max="14081" width="14.140625" style="115" bestFit="1" customWidth="1"/>
    <col min="14082" max="14082" width="53.28515625" style="115" bestFit="1" customWidth="1"/>
    <col min="14083" max="14083" width="3.85546875" style="115" bestFit="1" customWidth="1"/>
    <col min="14084" max="14089" width="11.85546875" style="115" bestFit="1" customWidth="1"/>
    <col min="14090" max="14090" width="12.42578125" style="115" bestFit="1" customWidth="1"/>
    <col min="14091" max="14091" width="11.140625" style="115" bestFit="1" customWidth="1"/>
    <col min="14092" max="14336" width="11.5703125" style="115"/>
    <col min="14337" max="14337" width="14.140625" style="115" bestFit="1" customWidth="1"/>
    <col min="14338" max="14338" width="53.28515625" style="115" bestFit="1" customWidth="1"/>
    <col min="14339" max="14339" width="3.85546875" style="115" bestFit="1" customWidth="1"/>
    <col min="14340" max="14345" width="11.85546875" style="115" bestFit="1" customWidth="1"/>
    <col min="14346" max="14346" width="12.42578125" style="115" bestFit="1" customWidth="1"/>
    <col min="14347" max="14347" width="11.140625" style="115" bestFit="1" customWidth="1"/>
    <col min="14348" max="14592" width="11.5703125" style="115"/>
    <col min="14593" max="14593" width="14.140625" style="115" bestFit="1" customWidth="1"/>
    <col min="14594" max="14594" width="53.28515625" style="115" bestFit="1" customWidth="1"/>
    <col min="14595" max="14595" width="3.85546875" style="115" bestFit="1" customWidth="1"/>
    <col min="14596" max="14601" width="11.85546875" style="115" bestFit="1" customWidth="1"/>
    <col min="14602" max="14602" width="12.42578125" style="115" bestFit="1" customWidth="1"/>
    <col min="14603" max="14603" width="11.140625" style="115" bestFit="1" customWidth="1"/>
    <col min="14604" max="14848" width="11.5703125" style="115"/>
    <col min="14849" max="14849" width="14.140625" style="115" bestFit="1" customWidth="1"/>
    <col min="14850" max="14850" width="53.28515625" style="115" bestFit="1" customWidth="1"/>
    <col min="14851" max="14851" width="3.85546875" style="115" bestFit="1" customWidth="1"/>
    <col min="14852" max="14857" width="11.85546875" style="115" bestFit="1" customWidth="1"/>
    <col min="14858" max="14858" width="12.42578125" style="115" bestFit="1" customWidth="1"/>
    <col min="14859" max="14859" width="11.140625" style="115" bestFit="1" customWidth="1"/>
    <col min="14860" max="15104" width="11.5703125" style="115"/>
    <col min="15105" max="15105" width="14.140625" style="115" bestFit="1" customWidth="1"/>
    <col min="15106" max="15106" width="53.28515625" style="115" bestFit="1" customWidth="1"/>
    <col min="15107" max="15107" width="3.85546875" style="115" bestFit="1" customWidth="1"/>
    <col min="15108" max="15113" width="11.85546875" style="115" bestFit="1" customWidth="1"/>
    <col min="15114" max="15114" width="12.42578125" style="115" bestFit="1" customWidth="1"/>
    <col min="15115" max="15115" width="11.140625" style="115" bestFit="1" customWidth="1"/>
    <col min="15116" max="15360" width="11.5703125" style="115"/>
    <col min="15361" max="15361" width="14.140625" style="115" bestFit="1" customWidth="1"/>
    <col min="15362" max="15362" width="53.28515625" style="115" bestFit="1" customWidth="1"/>
    <col min="15363" max="15363" width="3.85546875" style="115" bestFit="1" customWidth="1"/>
    <col min="15364" max="15369" width="11.85546875" style="115" bestFit="1" customWidth="1"/>
    <col min="15370" max="15370" width="12.42578125" style="115" bestFit="1" customWidth="1"/>
    <col min="15371" max="15371" width="11.140625" style="115" bestFit="1" customWidth="1"/>
    <col min="15372" max="15616" width="11.5703125" style="115"/>
    <col min="15617" max="15617" width="14.140625" style="115" bestFit="1" customWidth="1"/>
    <col min="15618" max="15618" width="53.28515625" style="115" bestFit="1" customWidth="1"/>
    <col min="15619" max="15619" width="3.85546875" style="115" bestFit="1" customWidth="1"/>
    <col min="15620" max="15625" width="11.85546875" style="115" bestFit="1" customWidth="1"/>
    <col min="15626" max="15626" width="12.42578125" style="115" bestFit="1" customWidth="1"/>
    <col min="15627" max="15627" width="11.140625" style="115" bestFit="1" customWidth="1"/>
    <col min="15628" max="15872" width="11.5703125" style="115"/>
    <col min="15873" max="15873" width="14.140625" style="115" bestFit="1" customWidth="1"/>
    <col min="15874" max="15874" width="53.28515625" style="115" bestFit="1" customWidth="1"/>
    <col min="15875" max="15875" width="3.85546875" style="115" bestFit="1" customWidth="1"/>
    <col min="15876" max="15881" width="11.85546875" style="115" bestFit="1" customWidth="1"/>
    <col min="15882" max="15882" width="12.42578125" style="115" bestFit="1" customWidth="1"/>
    <col min="15883" max="15883" width="11.140625" style="115" bestFit="1" customWidth="1"/>
    <col min="15884" max="16128" width="11.5703125" style="115"/>
    <col min="16129" max="16129" width="14.140625" style="115" bestFit="1" customWidth="1"/>
    <col min="16130" max="16130" width="53.28515625" style="115" bestFit="1" customWidth="1"/>
    <col min="16131" max="16131" width="3.85546875" style="115" bestFit="1" customWidth="1"/>
    <col min="16132" max="16137" width="11.85546875" style="115" bestFit="1" customWidth="1"/>
    <col min="16138" max="16138" width="12.42578125" style="115" bestFit="1" customWidth="1"/>
    <col min="16139" max="16139" width="11.140625" style="115" bestFit="1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288" t="s">
        <v>835</v>
      </c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5.75" x14ac:dyDescent="0.2">
      <c r="A3" s="116" t="s">
        <v>836</v>
      </c>
      <c r="B3" s="288" t="s">
        <v>837</v>
      </c>
      <c r="C3" s="563"/>
      <c r="D3" s="563"/>
      <c r="E3" s="563"/>
      <c r="F3" s="563"/>
      <c r="G3" s="563"/>
      <c r="H3" s="563"/>
      <c r="I3" s="563"/>
      <c r="J3" s="563"/>
      <c r="K3" s="563"/>
    </row>
    <row r="4" spans="1:11" ht="15.75" x14ac:dyDescent="0.2">
      <c r="A4" s="116" t="s">
        <v>838</v>
      </c>
      <c r="B4" s="288" t="s">
        <v>839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15.75" x14ac:dyDescent="0.2">
      <c r="A5" s="116" t="s">
        <v>840</v>
      </c>
      <c r="B5" s="288" t="s">
        <v>1216</v>
      </c>
      <c r="C5" s="563"/>
      <c r="D5" s="563"/>
      <c r="E5" s="563"/>
      <c r="F5" s="563"/>
      <c r="G5" s="563"/>
      <c r="H5" s="563"/>
      <c r="I5" s="563"/>
      <c r="J5" s="563"/>
      <c r="K5" s="563"/>
    </row>
    <row r="6" spans="1:11" ht="15.75" x14ac:dyDescent="0.2">
      <c r="A6" s="116" t="s">
        <v>841</v>
      </c>
      <c r="B6" s="288" t="s">
        <v>1217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1" ht="15.75" x14ac:dyDescent="0.2">
      <c r="A7" s="116" t="s">
        <v>842</v>
      </c>
      <c r="B7" s="288" t="s">
        <v>861</v>
      </c>
      <c r="C7" s="563"/>
      <c r="D7" s="563"/>
      <c r="E7" s="563"/>
      <c r="F7" s="563"/>
      <c r="G7" s="563"/>
      <c r="H7" s="563"/>
      <c r="I7" s="563"/>
      <c r="J7" s="563"/>
      <c r="K7" s="563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289" t="s">
        <v>772</v>
      </c>
      <c r="B9" s="289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289" t="s">
        <v>778</v>
      </c>
    </row>
    <row r="10" spans="1:11" x14ac:dyDescent="0.2">
      <c r="A10" s="166" t="s">
        <v>843</v>
      </c>
      <c r="B10" s="166" t="s">
        <v>844</v>
      </c>
      <c r="C10" s="167">
        <v>0</v>
      </c>
      <c r="D10" s="167">
        <v>0</v>
      </c>
      <c r="E10" s="167">
        <v>0</v>
      </c>
      <c r="F10" s="167">
        <v>191028867.21000001</v>
      </c>
      <c r="G10" s="167">
        <v>0</v>
      </c>
      <c r="H10" s="167">
        <v>191028867.21000001</v>
      </c>
      <c r="I10" s="167">
        <v>0</v>
      </c>
      <c r="J10" s="167">
        <v>191028867.21000001</v>
      </c>
      <c r="K10" s="167">
        <v>-191028867.21000001</v>
      </c>
    </row>
    <row r="11" spans="1:11" x14ac:dyDescent="0.2">
      <c r="A11" s="210" t="s">
        <v>781</v>
      </c>
      <c r="B11" s="210" t="s">
        <v>782</v>
      </c>
      <c r="C11" s="211">
        <v>0</v>
      </c>
      <c r="D11" s="211">
        <v>0</v>
      </c>
      <c r="E11" s="211">
        <v>0</v>
      </c>
      <c r="F11" s="211">
        <v>304510.82</v>
      </c>
      <c r="G11" s="211">
        <v>0</v>
      </c>
      <c r="H11" s="211">
        <v>304510.82</v>
      </c>
      <c r="I11" s="211">
        <v>0</v>
      </c>
      <c r="J11" s="211">
        <v>304510.82</v>
      </c>
      <c r="K11" s="211">
        <v>-304510.82</v>
      </c>
    </row>
    <row r="12" spans="1:11" x14ac:dyDescent="0.2">
      <c r="A12" s="325" t="s">
        <v>785</v>
      </c>
      <c r="B12" s="325" t="s">
        <v>786</v>
      </c>
      <c r="C12" s="326">
        <v>0</v>
      </c>
      <c r="D12" s="326">
        <v>0</v>
      </c>
      <c r="E12" s="326">
        <v>0</v>
      </c>
      <c r="F12" s="326">
        <v>3406.89</v>
      </c>
      <c r="G12" s="326">
        <v>0</v>
      </c>
      <c r="H12" s="326">
        <v>3406.89</v>
      </c>
      <c r="I12" s="326">
        <v>0</v>
      </c>
      <c r="J12" s="326">
        <v>3406.89</v>
      </c>
      <c r="K12" s="326">
        <v>-3406.89</v>
      </c>
    </row>
    <row r="13" spans="1:11" x14ac:dyDescent="0.2">
      <c r="A13" s="143" t="s">
        <v>858</v>
      </c>
      <c r="B13" s="143" t="s">
        <v>29</v>
      </c>
      <c r="C13" s="144">
        <v>0</v>
      </c>
      <c r="D13" s="144">
        <v>0</v>
      </c>
      <c r="E13" s="144">
        <v>0</v>
      </c>
      <c r="F13" s="144">
        <v>8</v>
      </c>
      <c r="G13" s="144">
        <v>0</v>
      </c>
      <c r="H13" s="144">
        <v>8</v>
      </c>
      <c r="I13" s="144">
        <v>0</v>
      </c>
      <c r="J13" s="144">
        <v>8</v>
      </c>
      <c r="K13" s="144">
        <v>-8</v>
      </c>
    </row>
    <row r="14" spans="1:11" x14ac:dyDescent="0.2">
      <c r="A14" s="323" t="s">
        <v>787</v>
      </c>
      <c r="B14" s="323" t="s">
        <v>788</v>
      </c>
      <c r="C14" s="324">
        <v>0</v>
      </c>
      <c r="D14" s="324">
        <v>0</v>
      </c>
      <c r="E14" s="324">
        <v>0</v>
      </c>
      <c r="F14" s="324">
        <v>442827</v>
      </c>
      <c r="G14" s="324">
        <v>0</v>
      </c>
      <c r="H14" s="324">
        <v>442827</v>
      </c>
      <c r="I14" s="324">
        <v>0</v>
      </c>
      <c r="J14" s="324">
        <v>442827</v>
      </c>
      <c r="K14" s="324">
        <v>-442827</v>
      </c>
    </row>
    <row r="15" spans="1:11" x14ac:dyDescent="0.2">
      <c r="A15" s="220" t="s">
        <v>801</v>
      </c>
      <c r="B15" s="220" t="s">
        <v>802</v>
      </c>
      <c r="C15" s="221">
        <v>0</v>
      </c>
      <c r="D15" s="221">
        <v>0</v>
      </c>
      <c r="E15" s="221">
        <v>0</v>
      </c>
      <c r="F15" s="221">
        <v>8356.7099999999991</v>
      </c>
      <c r="G15" s="221">
        <v>0</v>
      </c>
      <c r="H15" s="221">
        <v>8356.7099999999991</v>
      </c>
      <c r="I15" s="221">
        <v>0</v>
      </c>
      <c r="J15" s="221">
        <v>8356.7099999999991</v>
      </c>
      <c r="K15" s="221">
        <v>-8356.7099999999991</v>
      </c>
    </row>
    <row r="16" spans="1:11" ht="14.25" x14ac:dyDescent="0.2">
      <c r="A16" s="567" t="s">
        <v>845</v>
      </c>
      <c r="B16" s="567"/>
      <c r="C16" s="121">
        <v>0</v>
      </c>
      <c r="D16" s="121">
        <v>0</v>
      </c>
      <c r="E16" s="121">
        <v>0</v>
      </c>
      <c r="F16" s="121">
        <v>191787976.63</v>
      </c>
      <c r="G16" s="121">
        <v>0</v>
      </c>
      <c r="H16" s="121">
        <v>191787976.63</v>
      </c>
      <c r="I16" s="121">
        <v>0</v>
      </c>
      <c r="J16" s="121">
        <v>191787976.63</v>
      </c>
      <c r="K16" s="121">
        <v>-191787976.63</v>
      </c>
    </row>
    <row r="17" spans="1:11" x14ac:dyDescent="0.2">
      <c r="A17" s="563"/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x14ac:dyDescent="0.2">
      <c r="A18" s="565" t="s">
        <v>771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</row>
    <row r="19" spans="1:11" ht="12.75" customHeight="1" x14ac:dyDescent="0.2">
      <c r="A19" s="289" t="s">
        <v>772</v>
      </c>
      <c r="B19" s="289" t="s">
        <v>773</v>
      </c>
      <c r="C19" s="566" t="s">
        <v>774</v>
      </c>
      <c r="D19" s="566"/>
      <c r="E19" s="566" t="s">
        <v>775</v>
      </c>
      <c r="F19" s="566"/>
      <c r="G19" s="566" t="s">
        <v>776</v>
      </c>
      <c r="H19" s="566"/>
      <c r="I19" s="566" t="s">
        <v>777</v>
      </c>
      <c r="J19" s="566"/>
      <c r="K19" s="289" t="s">
        <v>778</v>
      </c>
    </row>
    <row r="20" spans="1:11" x14ac:dyDescent="0.2">
      <c r="A20" s="278" t="s">
        <v>440</v>
      </c>
      <c r="B20" s="278" t="s">
        <v>808</v>
      </c>
      <c r="C20" s="279">
        <v>0</v>
      </c>
      <c r="D20" s="279">
        <v>0</v>
      </c>
      <c r="E20" s="279">
        <v>883203.27</v>
      </c>
      <c r="F20" s="279">
        <v>0</v>
      </c>
      <c r="G20" s="279">
        <v>883203.27</v>
      </c>
      <c r="H20" s="279">
        <v>0</v>
      </c>
      <c r="I20" s="279">
        <v>883203.27</v>
      </c>
      <c r="J20" s="279">
        <v>0</v>
      </c>
      <c r="K20" s="279">
        <v>883203.27</v>
      </c>
    </row>
    <row r="21" spans="1:11" x14ac:dyDescent="0.2">
      <c r="A21" s="143" t="s">
        <v>438</v>
      </c>
      <c r="B21" s="143" t="s">
        <v>437</v>
      </c>
      <c r="C21" s="144">
        <v>0</v>
      </c>
      <c r="D21" s="144">
        <v>0</v>
      </c>
      <c r="E21" s="144">
        <v>4778.74</v>
      </c>
      <c r="F21" s="144">
        <v>0</v>
      </c>
      <c r="G21" s="144">
        <v>4778.74</v>
      </c>
      <c r="H21" s="144">
        <v>0</v>
      </c>
      <c r="I21" s="144">
        <v>4778.74</v>
      </c>
      <c r="J21" s="144">
        <v>0</v>
      </c>
      <c r="K21" s="144">
        <v>4778.74</v>
      </c>
    </row>
    <row r="22" spans="1:11" x14ac:dyDescent="0.2">
      <c r="A22" s="278" t="s">
        <v>432</v>
      </c>
      <c r="B22" s="278" t="s">
        <v>859</v>
      </c>
      <c r="C22" s="279">
        <v>0</v>
      </c>
      <c r="D22" s="279">
        <v>0</v>
      </c>
      <c r="E22" s="279">
        <v>380.77</v>
      </c>
      <c r="F22" s="279">
        <v>0</v>
      </c>
      <c r="G22" s="279">
        <v>380.77</v>
      </c>
      <c r="H22" s="279">
        <v>0</v>
      </c>
      <c r="I22" s="279">
        <v>380.77</v>
      </c>
      <c r="J22" s="279">
        <v>0</v>
      </c>
      <c r="K22" s="279">
        <v>380.77</v>
      </c>
    </row>
    <row r="23" spans="1:11" x14ac:dyDescent="0.2">
      <c r="A23" s="278" t="s">
        <v>414</v>
      </c>
      <c r="B23" s="278" t="s">
        <v>809</v>
      </c>
      <c r="C23" s="279">
        <v>0</v>
      </c>
      <c r="D23" s="279">
        <v>0</v>
      </c>
      <c r="E23" s="279">
        <v>258878.78</v>
      </c>
      <c r="F23" s="279">
        <v>0</v>
      </c>
      <c r="G23" s="279">
        <v>258878.78</v>
      </c>
      <c r="H23" s="279">
        <v>0</v>
      </c>
      <c r="I23" s="279">
        <v>258878.78</v>
      </c>
      <c r="J23" s="279">
        <v>0</v>
      </c>
      <c r="K23" s="279">
        <v>258878.78</v>
      </c>
    </row>
    <row r="24" spans="1:11" x14ac:dyDescent="0.2">
      <c r="A24" s="143" t="s">
        <v>406</v>
      </c>
      <c r="B24" s="143" t="s">
        <v>397</v>
      </c>
      <c r="C24" s="144">
        <v>0</v>
      </c>
      <c r="D24" s="144">
        <v>0</v>
      </c>
      <c r="E24" s="144">
        <v>83321.88</v>
      </c>
      <c r="F24" s="144">
        <v>0</v>
      </c>
      <c r="G24" s="144">
        <v>83321.88</v>
      </c>
      <c r="H24" s="144">
        <v>0</v>
      </c>
      <c r="I24" s="144">
        <v>83321.88</v>
      </c>
      <c r="J24" s="144">
        <v>0</v>
      </c>
      <c r="K24" s="144">
        <v>83321.88</v>
      </c>
    </row>
    <row r="25" spans="1:11" x14ac:dyDescent="0.2">
      <c r="A25" s="143" t="s">
        <v>405</v>
      </c>
      <c r="B25" s="143" t="s">
        <v>393</v>
      </c>
      <c r="C25" s="144">
        <v>0</v>
      </c>
      <c r="D25" s="144">
        <v>0</v>
      </c>
      <c r="E25" s="144">
        <v>20884.990000000002</v>
      </c>
      <c r="F25" s="144">
        <v>0</v>
      </c>
      <c r="G25" s="144">
        <v>20884.990000000002</v>
      </c>
      <c r="H25" s="144">
        <v>0</v>
      </c>
      <c r="I25" s="144">
        <v>20884.990000000002</v>
      </c>
      <c r="J25" s="144">
        <v>0</v>
      </c>
      <c r="K25" s="144">
        <v>20884.990000000002</v>
      </c>
    </row>
    <row r="26" spans="1:11" x14ac:dyDescent="0.2">
      <c r="A26" s="315" t="s">
        <v>390</v>
      </c>
      <c r="B26" s="315" t="s">
        <v>810</v>
      </c>
      <c r="C26" s="316">
        <v>0</v>
      </c>
      <c r="D26" s="316">
        <v>0</v>
      </c>
      <c r="E26" s="316">
        <v>211684.29</v>
      </c>
      <c r="F26" s="316">
        <v>0</v>
      </c>
      <c r="G26" s="316">
        <v>211684.29</v>
      </c>
      <c r="H26" s="316">
        <v>0</v>
      </c>
      <c r="I26" s="316">
        <v>211684.29</v>
      </c>
      <c r="J26" s="316">
        <v>0</v>
      </c>
      <c r="K26" s="316">
        <v>211684.29</v>
      </c>
    </row>
    <row r="27" spans="1:11" x14ac:dyDescent="0.2">
      <c r="A27" s="315" t="s">
        <v>388</v>
      </c>
      <c r="B27" s="315" t="s">
        <v>811</v>
      </c>
      <c r="C27" s="316">
        <v>0</v>
      </c>
      <c r="D27" s="316">
        <v>0</v>
      </c>
      <c r="E27" s="316">
        <v>64135.7</v>
      </c>
      <c r="F27" s="316">
        <v>0</v>
      </c>
      <c r="G27" s="316">
        <v>64135.7</v>
      </c>
      <c r="H27" s="316">
        <v>0</v>
      </c>
      <c r="I27" s="316">
        <v>64135.7</v>
      </c>
      <c r="J27" s="316">
        <v>0</v>
      </c>
      <c r="K27" s="316">
        <v>64135.7</v>
      </c>
    </row>
    <row r="28" spans="1:11" x14ac:dyDescent="0.2">
      <c r="A28" s="311" t="s">
        <v>372</v>
      </c>
      <c r="B28" s="311" t="s">
        <v>371</v>
      </c>
      <c r="C28" s="312">
        <v>0</v>
      </c>
      <c r="D28" s="312">
        <v>0</v>
      </c>
      <c r="E28" s="312">
        <v>223465.75</v>
      </c>
      <c r="F28" s="312">
        <v>0</v>
      </c>
      <c r="G28" s="312">
        <v>223465.75</v>
      </c>
      <c r="H28" s="312">
        <v>0</v>
      </c>
      <c r="I28" s="312">
        <v>223465.75</v>
      </c>
      <c r="J28" s="312">
        <v>0</v>
      </c>
      <c r="K28" s="312">
        <v>223465.75</v>
      </c>
    </row>
    <row r="29" spans="1:11" x14ac:dyDescent="0.2">
      <c r="A29" s="143" t="s">
        <v>378</v>
      </c>
      <c r="B29" s="143" t="s">
        <v>812</v>
      </c>
      <c r="C29" s="144">
        <v>0</v>
      </c>
      <c r="D29" s="144">
        <v>0</v>
      </c>
      <c r="E29" s="144">
        <v>3148.73</v>
      </c>
      <c r="F29" s="144">
        <v>0</v>
      </c>
      <c r="G29" s="144">
        <v>3148.73</v>
      </c>
      <c r="H29" s="144">
        <v>0</v>
      </c>
      <c r="I29" s="144">
        <v>3148.73</v>
      </c>
      <c r="J29" s="144">
        <v>0</v>
      </c>
      <c r="K29" s="144">
        <v>3148.73</v>
      </c>
    </row>
    <row r="30" spans="1:11" x14ac:dyDescent="0.2">
      <c r="A30" s="216" t="s">
        <v>364</v>
      </c>
      <c r="B30" s="216" t="s">
        <v>813</v>
      </c>
      <c r="C30" s="217">
        <v>0</v>
      </c>
      <c r="D30" s="217">
        <v>0</v>
      </c>
      <c r="E30" s="217">
        <v>243</v>
      </c>
      <c r="F30" s="217">
        <v>0</v>
      </c>
      <c r="G30" s="217">
        <v>243</v>
      </c>
      <c r="H30" s="217">
        <v>0</v>
      </c>
      <c r="I30" s="217">
        <v>243</v>
      </c>
      <c r="J30" s="217">
        <v>0</v>
      </c>
      <c r="K30" s="217">
        <v>243</v>
      </c>
    </row>
    <row r="31" spans="1:11" x14ac:dyDescent="0.2">
      <c r="A31" s="216" t="s">
        <v>362</v>
      </c>
      <c r="B31" s="216" t="s">
        <v>361</v>
      </c>
      <c r="C31" s="217">
        <v>0</v>
      </c>
      <c r="D31" s="217">
        <v>0</v>
      </c>
      <c r="E31" s="217">
        <v>11387.81</v>
      </c>
      <c r="F31" s="217">
        <v>0</v>
      </c>
      <c r="G31" s="217">
        <v>11387.81</v>
      </c>
      <c r="H31" s="217">
        <v>0</v>
      </c>
      <c r="I31" s="217">
        <v>11387.81</v>
      </c>
      <c r="J31" s="217">
        <v>0</v>
      </c>
      <c r="K31" s="217">
        <v>11387.81</v>
      </c>
    </row>
    <row r="32" spans="1:11" x14ac:dyDescent="0.2">
      <c r="A32" s="216" t="s">
        <v>360</v>
      </c>
      <c r="B32" s="216" t="s">
        <v>359</v>
      </c>
      <c r="C32" s="217">
        <v>0</v>
      </c>
      <c r="D32" s="217">
        <v>0</v>
      </c>
      <c r="E32" s="217">
        <v>155.69999999999999</v>
      </c>
      <c r="F32" s="217">
        <v>0</v>
      </c>
      <c r="G32" s="217">
        <v>155.69999999999999</v>
      </c>
      <c r="H32" s="217">
        <v>0</v>
      </c>
      <c r="I32" s="217">
        <v>155.69999999999999</v>
      </c>
      <c r="J32" s="217">
        <v>0</v>
      </c>
      <c r="K32" s="217">
        <v>155.69999999999999</v>
      </c>
    </row>
    <row r="33" spans="1:11" x14ac:dyDescent="0.2">
      <c r="A33" s="216" t="s">
        <v>358</v>
      </c>
      <c r="B33" s="216" t="s">
        <v>815</v>
      </c>
      <c r="C33" s="217">
        <v>0</v>
      </c>
      <c r="D33" s="217">
        <v>0</v>
      </c>
      <c r="E33" s="217">
        <v>28926.5</v>
      </c>
      <c r="F33" s="217">
        <v>0</v>
      </c>
      <c r="G33" s="217">
        <v>28926.5</v>
      </c>
      <c r="H33" s="217">
        <v>0</v>
      </c>
      <c r="I33" s="217">
        <v>28926.5</v>
      </c>
      <c r="J33" s="217">
        <v>0</v>
      </c>
      <c r="K33" s="217">
        <v>28926.5</v>
      </c>
    </row>
    <row r="34" spans="1:11" x14ac:dyDescent="0.2">
      <c r="A34" s="216" t="s">
        <v>356</v>
      </c>
      <c r="B34" s="216" t="s">
        <v>355</v>
      </c>
      <c r="C34" s="217">
        <v>0</v>
      </c>
      <c r="D34" s="217">
        <v>0</v>
      </c>
      <c r="E34" s="217">
        <v>4538.7</v>
      </c>
      <c r="F34" s="217">
        <v>0</v>
      </c>
      <c r="G34" s="217">
        <v>4538.7</v>
      </c>
      <c r="H34" s="217">
        <v>0</v>
      </c>
      <c r="I34" s="217">
        <v>4538.7</v>
      </c>
      <c r="J34" s="217">
        <v>0</v>
      </c>
      <c r="K34" s="217">
        <v>4538.7</v>
      </c>
    </row>
    <row r="35" spans="1:11" x14ac:dyDescent="0.2">
      <c r="A35" s="216" t="s">
        <v>354</v>
      </c>
      <c r="B35" s="216" t="s">
        <v>353</v>
      </c>
      <c r="C35" s="217">
        <v>0</v>
      </c>
      <c r="D35" s="217">
        <v>0</v>
      </c>
      <c r="E35" s="217">
        <v>22324.799999999999</v>
      </c>
      <c r="F35" s="217">
        <v>0</v>
      </c>
      <c r="G35" s="217">
        <v>22324.799999999999</v>
      </c>
      <c r="H35" s="217">
        <v>0</v>
      </c>
      <c r="I35" s="217">
        <v>22324.799999999999</v>
      </c>
      <c r="J35" s="217">
        <v>0</v>
      </c>
      <c r="K35" s="217">
        <v>22324.799999999999</v>
      </c>
    </row>
    <row r="36" spans="1:11" x14ac:dyDescent="0.2">
      <c r="A36" s="315" t="s">
        <v>352</v>
      </c>
      <c r="B36" s="315" t="s">
        <v>351</v>
      </c>
      <c r="C36" s="316">
        <v>0</v>
      </c>
      <c r="D36" s="316">
        <v>0</v>
      </c>
      <c r="E36" s="316">
        <v>130.5</v>
      </c>
      <c r="F36" s="316">
        <v>0</v>
      </c>
      <c r="G36" s="316">
        <v>130.5</v>
      </c>
      <c r="H36" s="316">
        <v>0</v>
      </c>
      <c r="I36" s="316">
        <v>130.5</v>
      </c>
      <c r="J36" s="316">
        <v>0</v>
      </c>
      <c r="K36" s="316">
        <v>130.5</v>
      </c>
    </row>
    <row r="37" spans="1:11" x14ac:dyDescent="0.2">
      <c r="A37" s="315" t="s">
        <v>350</v>
      </c>
      <c r="B37" s="315" t="s">
        <v>349</v>
      </c>
      <c r="C37" s="316">
        <v>0</v>
      </c>
      <c r="D37" s="316">
        <v>0</v>
      </c>
      <c r="E37" s="316">
        <v>2569.5</v>
      </c>
      <c r="F37" s="316">
        <v>0</v>
      </c>
      <c r="G37" s="316">
        <v>2569.5</v>
      </c>
      <c r="H37" s="316">
        <v>0</v>
      </c>
      <c r="I37" s="316">
        <v>2569.5</v>
      </c>
      <c r="J37" s="316">
        <v>0</v>
      </c>
      <c r="K37" s="316">
        <v>2569.5</v>
      </c>
    </row>
    <row r="38" spans="1:11" x14ac:dyDescent="0.2">
      <c r="A38" s="315" t="s">
        <v>348</v>
      </c>
      <c r="B38" s="315" t="s">
        <v>347</v>
      </c>
      <c r="C38" s="316">
        <v>0</v>
      </c>
      <c r="D38" s="316">
        <v>0</v>
      </c>
      <c r="E38" s="316">
        <v>1532.57</v>
      </c>
      <c r="F38" s="316">
        <v>0</v>
      </c>
      <c r="G38" s="316">
        <v>1532.57</v>
      </c>
      <c r="H38" s="316">
        <v>0</v>
      </c>
      <c r="I38" s="316">
        <v>1532.57</v>
      </c>
      <c r="J38" s="316">
        <v>0</v>
      </c>
      <c r="K38" s="316">
        <v>1532.57</v>
      </c>
    </row>
    <row r="39" spans="1:11" x14ac:dyDescent="0.2">
      <c r="A39" s="315" t="s">
        <v>346</v>
      </c>
      <c r="B39" s="315" t="s">
        <v>345</v>
      </c>
      <c r="C39" s="316">
        <v>0</v>
      </c>
      <c r="D39" s="316">
        <v>0</v>
      </c>
      <c r="E39" s="316">
        <v>690.02</v>
      </c>
      <c r="F39" s="316">
        <v>0</v>
      </c>
      <c r="G39" s="316">
        <v>690.02</v>
      </c>
      <c r="H39" s="316">
        <v>0</v>
      </c>
      <c r="I39" s="316">
        <v>690.02</v>
      </c>
      <c r="J39" s="316">
        <v>0</v>
      </c>
      <c r="K39" s="316">
        <v>690.02</v>
      </c>
    </row>
    <row r="40" spans="1:11" x14ac:dyDescent="0.2">
      <c r="A40" s="315" t="s">
        <v>340</v>
      </c>
      <c r="B40" s="315" t="s">
        <v>339</v>
      </c>
      <c r="C40" s="316">
        <v>0</v>
      </c>
      <c r="D40" s="316">
        <v>0</v>
      </c>
      <c r="E40" s="316">
        <v>601.04</v>
      </c>
      <c r="F40" s="316">
        <v>0</v>
      </c>
      <c r="G40" s="316">
        <v>601.04</v>
      </c>
      <c r="H40" s="316">
        <v>0</v>
      </c>
      <c r="I40" s="316">
        <v>601.04</v>
      </c>
      <c r="J40" s="316">
        <v>0</v>
      </c>
      <c r="K40" s="316">
        <v>601.04</v>
      </c>
    </row>
    <row r="41" spans="1:11" x14ac:dyDescent="0.2">
      <c r="A41" s="315" t="s">
        <v>332</v>
      </c>
      <c r="B41" s="315" t="s">
        <v>817</v>
      </c>
      <c r="C41" s="316">
        <v>0</v>
      </c>
      <c r="D41" s="316">
        <v>0</v>
      </c>
      <c r="E41" s="316">
        <v>21486.6</v>
      </c>
      <c r="F41" s="316">
        <v>0</v>
      </c>
      <c r="G41" s="316">
        <v>21486.6</v>
      </c>
      <c r="H41" s="316">
        <v>0</v>
      </c>
      <c r="I41" s="316">
        <v>21486.6</v>
      </c>
      <c r="J41" s="316">
        <v>0</v>
      </c>
      <c r="K41" s="316">
        <v>21486.6</v>
      </c>
    </row>
    <row r="42" spans="1:11" x14ac:dyDescent="0.2">
      <c r="A42" s="210" t="s">
        <v>330</v>
      </c>
      <c r="B42" s="210" t="s">
        <v>329</v>
      </c>
      <c r="C42" s="211">
        <v>0</v>
      </c>
      <c r="D42" s="211">
        <v>0</v>
      </c>
      <c r="E42" s="211">
        <v>6346.13</v>
      </c>
      <c r="F42" s="211">
        <v>0</v>
      </c>
      <c r="G42" s="211">
        <v>6346.13</v>
      </c>
      <c r="H42" s="211">
        <v>0</v>
      </c>
      <c r="I42" s="211">
        <v>6346.13</v>
      </c>
      <c r="J42" s="211">
        <v>0</v>
      </c>
      <c r="K42" s="211">
        <v>6346.13</v>
      </c>
    </row>
    <row r="43" spans="1:11" x14ac:dyDescent="0.2">
      <c r="A43" s="210" t="s">
        <v>328</v>
      </c>
      <c r="B43" s="210" t="s">
        <v>327</v>
      </c>
      <c r="C43" s="211">
        <v>0</v>
      </c>
      <c r="D43" s="211">
        <v>0</v>
      </c>
      <c r="E43" s="211">
        <v>8719.1</v>
      </c>
      <c r="F43" s="211">
        <v>0</v>
      </c>
      <c r="G43" s="211">
        <v>8719.1</v>
      </c>
      <c r="H43" s="211">
        <v>0</v>
      </c>
      <c r="I43" s="211">
        <v>8719.1</v>
      </c>
      <c r="J43" s="211">
        <v>0</v>
      </c>
      <c r="K43" s="211">
        <v>8719.1</v>
      </c>
    </row>
    <row r="44" spans="1:11" x14ac:dyDescent="0.2">
      <c r="A44" s="143" t="s">
        <v>293</v>
      </c>
      <c r="B44" s="143" t="s">
        <v>292</v>
      </c>
      <c r="C44" s="144">
        <v>0</v>
      </c>
      <c r="D44" s="144">
        <v>0</v>
      </c>
      <c r="E44" s="144">
        <v>17621</v>
      </c>
      <c r="F44" s="144">
        <v>0</v>
      </c>
      <c r="G44" s="144">
        <v>17621</v>
      </c>
      <c r="H44" s="144">
        <v>0</v>
      </c>
      <c r="I44" s="144">
        <v>17621</v>
      </c>
      <c r="J44" s="144">
        <v>0</v>
      </c>
      <c r="K44" s="144">
        <v>17621</v>
      </c>
    </row>
    <row r="45" spans="1:11" x14ac:dyDescent="0.2">
      <c r="A45" s="143" t="s">
        <v>291</v>
      </c>
      <c r="B45" s="143" t="s">
        <v>290</v>
      </c>
      <c r="C45" s="144">
        <v>0</v>
      </c>
      <c r="D45" s="144">
        <v>0</v>
      </c>
      <c r="E45" s="144">
        <v>103.5</v>
      </c>
      <c r="F45" s="144">
        <v>0</v>
      </c>
      <c r="G45" s="144">
        <v>103.5</v>
      </c>
      <c r="H45" s="144">
        <v>0</v>
      </c>
      <c r="I45" s="144">
        <v>103.5</v>
      </c>
      <c r="J45" s="144">
        <v>0</v>
      </c>
      <c r="K45" s="144">
        <v>103.5</v>
      </c>
    </row>
    <row r="46" spans="1:11" x14ac:dyDescent="0.2">
      <c r="A46" s="143" t="s">
        <v>289</v>
      </c>
      <c r="B46" s="143" t="s">
        <v>818</v>
      </c>
      <c r="C46" s="144">
        <v>0</v>
      </c>
      <c r="D46" s="144">
        <v>0</v>
      </c>
      <c r="E46" s="144">
        <v>6658.74</v>
      </c>
      <c r="F46" s="144">
        <v>0</v>
      </c>
      <c r="G46" s="144">
        <v>6658.74</v>
      </c>
      <c r="H46" s="144">
        <v>0</v>
      </c>
      <c r="I46" s="144">
        <v>6658.74</v>
      </c>
      <c r="J46" s="144">
        <v>0</v>
      </c>
      <c r="K46" s="144">
        <v>6658.74</v>
      </c>
    </row>
    <row r="47" spans="1:11" x14ac:dyDescent="0.2">
      <c r="A47" s="143" t="s">
        <v>287</v>
      </c>
      <c r="B47" s="143" t="s">
        <v>286</v>
      </c>
      <c r="C47" s="144">
        <v>0</v>
      </c>
      <c r="D47" s="144">
        <v>0</v>
      </c>
      <c r="E47" s="144">
        <v>4232</v>
      </c>
      <c r="F47" s="144">
        <v>0</v>
      </c>
      <c r="G47" s="144">
        <v>4232</v>
      </c>
      <c r="H47" s="144">
        <v>0</v>
      </c>
      <c r="I47" s="144">
        <v>4232</v>
      </c>
      <c r="J47" s="144">
        <v>0</v>
      </c>
      <c r="K47" s="144">
        <v>4232</v>
      </c>
    </row>
    <row r="48" spans="1:11" x14ac:dyDescent="0.2">
      <c r="A48" s="143" t="s">
        <v>285</v>
      </c>
      <c r="B48" s="143" t="s">
        <v>284</v>
      </c>
      <c r="C48" s="144">
        <v>0</v>
      </c>
      <c r="D48" s="144">
        <v>0</v>
      </c>
      <c r="E48" s="144">
        <v>88.64</v>
      </c>
      <c r="F48" s="144">
        <v>0</v>
      </c>
      <c r="G48" s="144">
        <v>88.64</v>
      </c>
      <c r="H48" s="144">
        <v>0</v>
      </c>
      <c r="I48" s="144">
        <v>88.64</v>
      </c>
      <c r="J48" s="144">
        <v>0</v>
      </c>
      <c r="K48" s="144">
        <v>88.64</v>
      </c>
    </row>
    <row r="49" spans="1:11" x14ac:dyDescent="0.2">
      <c r="A49" s="202" t="s">
        <v>283</v>
      </c>
      <c r="B49" s="202" t="s">
        <v>282</v>
      </c>
      <c r="C49" s="203">
        <v>0</v>
      </c>
      <c r="D49" s="203">
        <v>0</v>
      </c>
      <c r="E49" s="203">
        <v>6722.42</v>
      </c>
      <c r="F49" s="203">
        <v>0</v>
      </c>
      <c r="G49" s="203">
        <v>6722.42</v>
      </c>
      <c r="H49" s="203">
        <v>0</v>
      </c>
      <c r="I49" s="203">
        <v>6722.42</v>
      </c>
      <c r="J49" s="203">
        <v>0</v>
      </c>
      <c r="K49" s="203">
        <v>6722.42</v>
      </c>
    </row>
    <row r="50" spans="1:11" x14ac:dyDescent="0.2">
      <c r="A50" s="202" t="s">
        <v>281</v>
      </c>
      <c r="B50" s="202" t="s">
        <v>280</v>
      </c>
      <c r="C50" s="203">
        <v>0</v>
      </c>
      <c r="D50" s="203">
        <v>0</v>
      </c>
      <c r="E50" s="203">
        <v>213.75</v>
      </c>
      <c r="F50" s="203">
        <v>0</v>
      </c>
      <c r="G50" s="203">
        <v>213.75</v>
      </c>
      <c r="H50" s="203">
        <v>0</v>
      </c>
      <c r="I50" s="203">
        <v>213.75</v>
      </c>
      <c r="J50" s="203">
        <v>0</v>
      </c>
      <c r="K50" s="203">
        <v>213.75</v>
      </c>
    </row>
    <row r="51" spans="1:11" x14ac:dyDescent="0.2">
      <c r="A51" s="202" t="s">
        <v>279</v>
      </c>
      <c r="B51" s="202" t="s">
        <v>278</v>
      </c>
      <c r="C51" s="203">
        <v>0</v>
      </c>
      <c r="D51" s="203">
        <v>0</v>
      </c>
      <c r="E51" s="203">
        <v>1902.83</v>
      </c>
      <c r="F51" s="203">
        <v>0</v>
      </c>
      <c r="G51" s="203">
        <v>1902.83</v>
      </c>
      <c r="H51" s="203">
        <v>0</v>
      </c>
      <c r="I51" s="203">
        <v>1902.83</v>
      </c>
      <c r="J51" s="203">
        <v>0</v>
      </c>
      <c r="K51" s="203">
        <v>1902.83</v>
      </c>
    </row>
    <row r="52" spans="1:11" x14ac:dyDescent="0.2">
      <c r="A52" s="202" t="s">
        <v>277</v>
      </c>
      <c r="B52" s="202" t="s">
        <v>276</v>
      </c>
      <c r="C52" s="203">
        <v>0</v>
      </c>
      <c r="D52" s="203">
        <v>0</v>
      </c>
      <c r="E52" s="203">
        <v>29688.75</v>
      </c>
      <c r="F52" s="203">
        <v>0</v>
      </c>
      <c r="G52" s="203">
        <v>29688.75</v>
      </c>
      <c r="H52" s="203">
        <v>0</v>
      </c>
      <c r="I52" s="203">
        <v>29688.75</v>
      </c>
      <c r="J52" s="203">
        <v>0</v>
      </c>
      <c r="K52" s="203">
        <v>29688.75</v>
      </c>
    </row>
    <row r="53" spans="1:11" x14ac:dyDescent="0.2">
      <c r="A53" s="220" t="s">
        <v>275</v>
      </c>
      <c r="B53" s="220" t="s">
        <v>274</v>
      </c>
      <c r="C53" s="221">
        <v>0</v>
      </c>
      <c r="D53" s="221">
        <v>0</v>
      </c>
      <c r="E53" s="221">
        <v>3346.88</v>
      </c>
      <c r="F53" s="221">
        <v>0</v>
      </c>
      <c r="G53" s="221">
        <v>3346.88</v>
      </c>
      <c r="H53" s="221">
        <v>0</v>
      </c>
      <c r="I53" s="221">
        <v>3346.88</v>
      </c>
      <c r="J53" s="221">
        <v>0</v>
      </c>
      <c r="K53" s="221">
        <v>3346.88</v>
      </c>
    </row>
    <row r="54" spans="1:11" x14ac:dyDescent="0.2">
      <c r="A54" s="220" t="s">
        <v>271</v>
      </c>
      <c r="B54" s="220" t="s">
        <v>270</v>
      </c>
      <c r="C54" s="221">
        <v>0</v>
      </c>
      <c r="D54" s="221">
        <v>0</v>
      </c>
      <c r="E54" s="221">
        <v>4131.4399999999996</v>
      </c>
      <c r="F54" s="221">
        <v>0</v>
      </c>
      <c r="G54" s="221">
        <v>4131.4399999999996</v>
      </c>
      <c r="H54" s="221">
        <v>0</v>
      </c>
      <c r="I54" s="221">
        <v>4131.4399999999996</v>
      </c>
      <c r="J54" s="221">
        <v>0</v>
      </c>
      <c r="K54" s="221">
        <v>4131.4399999999996</v>
      </c>
    </row>
    <row r="55" spans="1:11" x14ac:dyDescent="0.2">
      <c r="A55" s="208" t="s">
        <v>269</v>
      </c>
      <c r="B55" s="208" t="s">
        <v>819</v>
      </c>
      <c r="C55" s="209">
        <v>0</v>
      </c>
      <c r="D55" s="209">
        <v>0</v>
      </c>
      <c r="E55" s="209">
        <v>3689.08</v>
      </c>
      <c r="F55" s="209">
        <v>0</v>
      </c>
      <c r="G55" s="209">
        <v>3689.08</v>
      </c>
      <c r="H55" s="209">
        <v>0</v>
      </c>
      <c r="I55" s="209">
        <v>3689.08</v>
      </c>
      <c r="J55" s="209">
        <v>0</v>
      </c>
      <c r="K55" s="209">
        <v>3689.08</v>
      </c>
    </row>
    <row r="56" spans="1:11" x14ac:dyDescent="0.2">
      <c r="A56" s="208" t="s">
        <v>267</v>
      </c>
      <c r="B56" s="208" t="s">
        <v>266</v>
      </c>
      <c r="C56" s="209">
        <v>0</v>
      </c>
      <c r="D56" s="209">
        <v>0</v>
      </c>
      <c r="E56" s="209">
        <v>1852.56</v>
      </c>
      <c r="F56" s="209">
        <v>0</v>
      </c>
      <c r="G56" s="209">
        <v>1852.56</v>
      </c>
      <c r="H56" s="209">
        <v>0</v>
      </c>
      <c r="I56" s="209">
        <v>1852.56</v>
      </c>
      <c r="J56" s="209">
        <v>0</v>
      </c>
      <c r="K56" s="209">
        <v>1852.56</v>
      </c>
    </row>
    <row r="57" spans="1:11" x14ac:dyDescent="0.2">
      <c r="A57" s="208" t="s">
        <v>265</v>
      </c>
      <c r="B57" s="208" t="s">
        <v>264</v>
      </c>
      <c r="C57" s="209">
        <v>0</v>
      </c>
      <c r="D57" s="209">
        <v>0</v>
      </c>
      <c r="E57" s="209">
        <v>18266.62</v>
      </c>
      <c r="F57" s="209">
        <v>0</v>
      </c>
      <c r="G57" s="209">
        <v>18266.62</v>
      </c>
      <c r="H57" s="209">
        <v>0</v>
      </c>
      <c r="I57" s="209">
        <v>18266.62</v>
      </c>
      <c r="J57" s="209">
        <v>0</v>
      </c>
      <c r="K57" s="209">
        <v>18266.62</v>
      </c>
    </row>
    <row r="58" spans="1:11" x14ac:dyDescent="0.2">
      <c r="A58" s="208" t="s">
        <v>263</v>
      </c>
      <c r="B58" s="208" t="s">
        <v>262</v>
      </c>
      <c r="C58" s="209">
        <v>0</v>
      </c>
      <c r="D58" s="209">
        <v>0</v>
      </c>
      <c r="E58" s="209">
        <v>3405.15</v>
      </c>
      <c r="F58" s="209">
        <v>0</v>
      </c>
      <c r="G58" s="209">
        <v>3405.15</v>
      </c>
      <c r="H58" s="209">
        <v>0</v>
      </c>
      <c r="I58" s="209">
        <v>3405.15</v>
      </c>
      <c r="J58" s="209">
        <v>0</v>
      </c>
      <c r="K58" s="209">
        <v>3405.15</v>
      </c>
    </row>
    <row r="59" spans="1:11" x14ac:dyDescent="0.2">
      <c r="A59" s="208" t="s">
        <v>259</v>
      </c>
      <c r="B59" s="208" t="s">
        <v>258</v>
      </c>
      <c r="C59" s="209">
        <v>0</v>
      </c>
      <c r="D59" s="209">
        <v>0</v>
      </c>
      <c r="E59" s="209">
        <v>11643.75</v>
      </c>
      <c r="F59" s="209">
        <v>0</v>
      </c>
      <c r="G59" s="209">
        <v>11643.75</v>
      </c>
      <c r="H59" s="209">
        <v>0</v>
      </c>
      <c r="I59" s="209">
        <v>11643.75</v>
      </c>
      <c r="J59" s="209">
        <v>0</v>
      </c>
      <c r="K59" s="209">
        <v>11643.75</v>
      </c>
    </row>
    <row r="60" spans="1:11" x14ac:dyDescent="0.2">
      <c r="A60" s="208" t="s">
        <v>624</v>
      </c>
      <c r="B60" s="208" t="s">
        <v>623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</row>
    <row r="61" spans="1:11" x14ac:dyDescent="0.2">
      <c r="A61" s="208" t="s">
        <v>251</v>
      </c>
      <c r="B61" s="208" t="s">
        <v>820</v>
      </c>
      <c r="C61" s="209">
        <v>0</v>
      </c>
      <c r="D61" s="209">
        <v>0</v>
      </c>
      <c r="E61" s="209">
        <v>112.5</v>
      </c>
      <c r="F61" s="209">
        <v>0</v>
      </c>
      <c r="G61" s="209">
        <v>112.5</v>
      </c>
      <c r="H61" s="209">
        <v>0</v>
      </c>
      <c r="I61" s="209">
        <v>112.5</v>
      </c>
      <c r="J61" s="209">
        <v>0</v>
      </c>
      <c r="K61" s="209">
        <v>112.5</v>
      </c>
    </row>
    <row r="62" spans="1:11" x14ac:dyDescent="0.2">
      <c r="A62" s="143" t="s">
        <v>249</v>
      </c>
      <c r="B62" s="143" t="s">
        <v>248</v>
      </c>
      <c r="C62" s="144">
        <v>0</v>
      </c>
      <c r="D62" s="144">
        <v>0</v>
      </c>
      <c r="E62" s="144">
        <v>8779.7099999999991</v>
      </c>
      <c r="F62" s="144">
        <v>0</v>
      </c>
      <c r="G62" s="144">
        <v>8779.7099999999991</v>
      </c>
      <c r="H62" s="144">
        <v>0</v>
      </c>
      <c r="I62" s="144">
        <v>8779.7099999999991</v>
      </c>
      <c r="J62" s="144">
        <v>0</v>
      </c>
      <c r="K62" s="144">
        <v>8779.7099999999991</v>
      </c>
    </row>
    <row r="63" spans="1:11" x14ac:dyDescent="0.2">
      <c r="A63" s="143" t="s">
        <v>821</v>
      </c>
      <c r="B63" s="143" t="s">
        <v>822</v>
      </c>
      <c r="C63" s="144">
        <v>0</v>
      </c>
      <c r="D63" s="144">
        <v>0</v>
      </c>
      <c r="E63" s="144">
        <v>1788.73</v>
      </c>
      <c r="F63" s="144">
        <v>0</v>
      </c>
      <c r="G63" s="144">
        <v>1788.73</v>
      </c>
      <c r="H63" s="144">
        <v>0</v>
      </c>
      <c r="I63" s="144">
        <v>1788.73</v>
      </c>
      <c r="J63" s="144">
        <v>0</v>
      </c>
      <c r="K63" s="144">
        <v>1788.73</v>
      </c>
    </row>
    <row r="64" spans="1:11" x14ac:dyDescent="0.2">
      <c r="A64" s="150" t="s">
        <v>243</v>
      </c>
      <c r="B64" s="150" t="s">
        <v>823</v>
      </c>
      <c r="C64" s="151">
        <v>0</v>
      </c>
      <c r="D64" s="151">
        <v>0</v>
      </c>
      <c r="E64" s="151">
        <v>15196.76</v>
      </c>
      <c r="F64" s="151">
        <v>0</v>
      </c>
      <c r="G64" s="151">
        <v>15196.76</v>
      </c>
      <c r="H64" s="151">
        <v>0</v>
      </c>
      <c r="I64" s="151">
        <v>15196.76</v>
      </c>
      <c r="J64" s="151">
        <v>0</v>
      </c>
      <c r="K64" s="151">
        <v>15196.76</v>
      </c>
    </row>
    <row r="65" spans="1:11" x14ac:dyDescent="0.2">
      <c r="A65" s="150" t="s">
        <v>237</v>
      </c>
      <c r="B65" s="150" t="s">
        <v>236</v>
      </c>
      <c r="C65" s="151">
        <v>0</v>
      </c>
      <c r="D65" s="151">
        <v>0</v>
      </c>
      <c r="E65" s="151">
        <v>17906.21</v>
      </c>
      <c r="F65" s="151">
        <v>0</v>
      </c>
      <c r="G65" s="151">
        <v>17906.21</v>
      </c>
      <c r="H65" s="151">
        <v>0</v>
      </c>
      <c r="I65" s="151">
        <v>17906.21</v>
      </c>
      <c r="J65" s="151">
        <v>0</v>
      </c>
      <c r="K65" s="151">
        <v>17906.21</v>
      </c>
    </row>
    <row r="66" spans="1:11" x14ac:dyDescent="0.2">
      <c r="A66" s="150" t="s">
        <v>235</v>
      </c>
      <c r="B66" s="150" t="s">
        <v>234</v>
      </c>
      <c r="C66" s="151">
        <v>0</v>
      </c>
      <c r="D66" s="151">
        <v>0</v>
      </c>
      <c r="E66" s="151">
        <v>2073.94</v>
      </c>
      <c r="F66" s="151">
        <v>0</v>
      </c>
      <c r="G66" s="151">
        <v>2073.94</v>
      </c>
      <c r="H66" s="151">
        <v>0</v>
      </c>
      <c r="I66" s="151">
        <v>2073.94</v>
      </c>
      <c r="J66" s="151">
        <v>0</v>
      </c>
      <c r="K66" s="151">
        <v>2073.94</v>
      </c>
    </row>
    <row r="67" spans="1:11" x14ac:dyDescent="0.2">
      <c r="A67" s="150" t="s">
        <v>231</v>
      </c>
      <c r="B67" s="150" t="s">
        <v>230</v>
      </c>
      <c r="C67" s="151">
        <v>0</v>
      </c>
      <c r="D67" s="151">
        <v>0</v>
      </c>
      <c r="E67" s="151">
        <v>15750</v>
      </c>
      <c r="F67" s="151">
        <v>0</v>
      </c>
      <c r="G67" s="151">
        <v>15750</v>
      </c>
      <c r="H67" s="151">
        <v>0</v>
      </c>
      <c r="I67" s="151">
        <v>15750</v>
      </c>
      <c r="J67" s="151">
        <v>0</v>
      </c>
      <c r="K67" s="151">
        <v>15750</v>
      </c>
    </row>
    <row r="68" spans="1:11" x14ac:dyDescent="0.2">
      <c r="A68" s="150" t="s">
        <v>824</v>
      </c>
      <c r="B68" s="150" t="s">
        <v>825</v>
      </c>
      <c r="C68" s="151">
        <v>0</v>
      </c>
      <c r="D68" s="151">
        <v>0</v>
      </c>
      <c r="E68" s="151">
        <v>43031.25</v>
      </c>
      <c r="F68" s="151">
        <v>0</v>
      </c>
      <c r="G68" s="151">
        <v>43031.25</v>
      </c>
      <c r="H68" s="151">
        <v>0</v>
      </c>
      <c r="I68" s="151">
        <v>43031.25</v>
      </c>
      <c r="J68" s="151">
        <v>0</v>
      </c>
      <c r="K68" s="151">
        <v>43031.25</v>
      </c>
    </row>
    <row r="69" spans="1:11" x14ac:dyDescent="0.2">
      <c r="A69" s="183" t="s">
        <v>223</v>
      </c>
      <c r="B69" s="183" t="s">
        <v>222</v>
      </c>
      <c r="C69" s="184">
        <v>0</v>
      </c>
      <c r="D69" s="184">
        <v>0</v>
      </c>
      <c r="E69" s="184">
        <v>3195.63</v>
      </c>
      <c r="F69" s="184">
        <v>0</v>
      </c>
      <c r="G69" s="184">
        <v>3195.63</v>
      </c>
      <c r="H69" s="184">
        <v>0</v>
      </c>
      <c r="I69" s="184">
        <v>3195.63</v>
      </c>
      <c r="J69" s="184">
        <v>0</v>
      </c>
      <c r="K69" s="184">
        <v>3195.63</v>
      </c>
    </row>
    <row r="70" spans="1:11" x14ac:dyDescent="0.2">
      <c r="A70" s="183" t="s">
        <v>221</v>
      </c>
      <c r="B70" s="183" t="s">
        <v>220</v>
      </c>
      <c r="C70" s="184">
        <v>0</v>
      </c>
      <c r="D70" s="184">
        <v>0</v>
      </c>
      <c r="E70" s="184">
        <v>34977.94</v>
      </c>
      <c r="F70" s="184">
        <v>0</v>
      </c>
      <c r="G70" s="184">
        <v>34977.94</v>
      </c>
      <c r="H70" s="184">
        <v>0</v>
      </c>
      <c r="I70" s="184">
        <v>34977.94</v>
      </c>
      <c r="J70" s="184">
        <v>0</v>
      </c>
      <c r="K70" s="184">
        <v>34977.94</v>
      </c>
    </row>
    <row r="71" spans="1:11" x14ac:dyDescent="0.2">
      <c r="A71" s="143" t="s">
        <v>219</v>
      </c>
      <c r="B71" s="143" t="s">
        <v>218</v>
      </c>
      <c r="C71" s="144">
        <v>0</v>
      </c>
      <c r="D71" s="144">
        <v>0</v>
      </c>
      <c r="E71" s="144">
        <v>641.25</v>
      </c>
      <c r="F71" s="144">
        <v>0</v>
      </c>
      <c r="G71" s="144">
        <v>641.25</v>
      </c>
      <c r="H71" s="144">
        <v>0</v>
      </c>
      <c r="I71" s="144">
        <v>641.25</v>
      </c>
      <c r="J71" s="144">
        <v>0</v>
      </c>
      <c r="K71" s="144">
        <v>641.25</v>
      </c>
    </row>
    <row r="72" spans="1:11" x14ac:dyDescent="0.2">
      <c r="A72" s="216" t="s">
        <v>215</v>
      </c>
      <c r="B72" s="216" t="s">
        <v>214</v>
      </c>
      <c r="C72" s="217">
        <v>0</v>
      </c>
      <c r="D72" s="217">
        <v>0</v>
      </c>
      <c r="E72" s="217">
        <v>811.37</v>
      </c>
      <c r="F72" s="217">
        <v>0</v>
      </c>
      <c r="G72" s="217">
        <v>811.37</v>
      </c>
      <c r="H72" s="217">
        <v>0</v>
      </c>
      <c r="I72" s="217">
        <v>811.37</v>
      </c>
      <c r="J72" s="217">
        <v>0</v>
      </c>
      <c r="K72" s="217">
        <v>811.37</v>
      </c>
    </row>
    <row r="73" spans="1:11" x14ac:dyDescent="0.2">
      <c r="A73" s="216" t="s">
        <v>209</v>
      </c>
      <c r="B73" s="216" t="s">
        <v>208</v>
      </c>
      <c r="C73" s="217">
        <v>0</v>
      </c>
      <c r="D73" s="217">
        <v>0</v>
      </c>
      <c r="E73" s="217">
        <v>1080</v>
      </c>
      <c r="F73" s="217">
        <v>0</v>
      </c>
      <c r="G73" s="217">
        <v>1080</v>
      </c>
      <c r="H73" s="217">
        <v>0</v>
      </c>
      <c r="I73" s="217">
        <v>1080</v>
      </c>
      <c r="J73" s="217">
        <v>0</v>
      </c>
      <c r="K73" s="217">
        <v>1080</v>
      </c>
    </row>
    <row r="74" spans="1:11" x14ac:dyDescent="0.2">
      <c r="A74" s="216" t="s">
        <v>207</v>
      </c>
      <c r="B74" s="216" t="s">
        <v>206</v>
      </c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7">
        <v>0</v>
      </c>
    </row>
    <row r="75" spans="1:11" x14ac:dyDescent="0.2">
      <c r="A75" s="216" t="s">
        <v>205</v>
      </c>
      <c r="B75" s="216" t="s">
        <v>204</v>
      </c>
      <c r="C75" s="217">
        <v>0</v>
      </c>
      <c r="D75" s="217">
        <v>0</v>
      </c>
      <c r="E75" s="217">
        <v>44710.31</v>
      </c>
      <c r="F75" s="217">
        <v>0</v>
      </c>
      <c r="G75" s="217">
        <v>44710.31</v>
      </c>
      <c r="H75" s="217">
        <v>0</v>
      </c>
      <c r="I75" s="217">
        <v>44710.31</v>
      </c>
      <c r="J75" s="217">
        <v>0</v>
      </c>
      <c r="K75" s="217">
        <v>44710.31</v>
      </c>
    </row>
    <row r="76" spans="1:11" x14ac:dyDescent="0.2">
      <c r="A76" s="216" t="s">
        <v>199</v>
      </c>
      <c r="B76" s="216" t="s">
        <v>198</v>
      </c>
      <c r="C76" s="217">
        <v>0</v>
      </c>
      <c r="D76" s="217">
        <v>0</v>
      </c>
      <c r="E76" s="217">
        <v>1648.12</v>
      </c>
      <c r="F76" s="217">
        <v>0</v>
      </c>
      <c r="G76" s="217">
        <v>1648.12</v>
      </c>
      <c r="H76" s="217">
        <v>0</v>
      </c>
      <c r="I76" s="217">
        <v>1648.12</v>
      </c>
      <c r="J76" s="217">
        <v>0</v>
      </c>
      <c r="K76" s="217">
        <v>1648.12</v>
      </c>
    </row>
    <row r="77" spans="1:11" x14ac:dyDescent="0.2">
      <c r="A77" s="216" t="s">
        <v>197</v>
      </c>
      <c r="B77" s="216" t="s">
        <v>56</v>
      </c>
      <c r="C77" s="217">
        <v>0</v>
      </c>
      <c r="D77" s="217">
        <v>0</v>
      </c>
      <c r="E77" s="217">
        <v>641.72</v>
      </c>
      <c r="F77" s="217">
        <v>0</v>
      </c>
      <c r="G77" s="217">
        <v>641.72</v>
      </c>
      <c r="H77" s="217">
        <v>0</v>
      </c>
      <c r="I77" s="217">
        <v>641.72</v>
      </c>
      <c r="J77" s="217">
        <v>0</v>
      </c>
      <c r="K77" s="217">
        <v>641.72</v>
      </c>
    </row>
    <row r="78" spans="1:11" x14ac:dyDescent="0.2">
      <c r="A78" s="119" t="s">
        <v>181</v>
      </c>
      <c r="B78" s="119" t="s">
        <v>180</v>
      </c>
      <c r="C78" s="120">
        <v>0</v>
      </c>
      <c r="D78" s="120">
        <v>0</v>
      </c>
      <c r="E78" s="120">
        <v>1365.75</v>
      </c>
      <c r="F78" s="120">
        <v>0</v>
      </c>
      <c r="G78" s="120">
        <v>1365.75</v>
      </c>
      <c r="H78" s="120">
        <v>0</v>
      </c>
      <c r="I78" s="120">
        <v>1365.75</v>
      </c>
      <c r="J78" s="120">
        <v>0</v>
      </c>
      <c r="K78" s="120">
        <v>1365.75</v>
      </c>
    </row>
    <row r="79" spans="1:11" x14ac:dyDescent="0.2">
      <c r="A79" s="210" t="s">
        <v>326</v>
      </c>
      <c r="B79" s="210" t="s">
        <v>325</v>
      </c>
      <c r="C79" s="211">
        <v>0</v>
      </c>
      <c r="D79" s="211">
        <v>0</v>
      </c>
      <c r="E79" s="211">
        <v>10958.52</v>
      </c>
      <c r="F79" s="211">
        <v>0</v>
      </c>
      <c r="G79" s="211">
        <v>10958.52</v>
      </c>
      <c r="H79" s="211">
        <v>0</v>
      </c>
      <c r="I79" s="211">
        <v>10958.52</v>
      </c>
      <c r="J79" s="211">
        <v>0</v>
      </c>
      <c r="K79" s="211">
        <v>10958.52</v>
      </c>
    </row>
    <row r="80" spans="1:11" x14ac:dyDescent="0.2">
      <c r="A80" s="210" t="s">
        <v>324</v>
      </c>
      <c r="B80" s="210" t="s">
        <v>323</v>
      </c>
      <c r="C80" s="211">
        <v>0</v>
      </c>
      <c r="D80" s="211">
        <v>0</v>
      </c>
      <c r="E80" s="211">
        <v>5505.13</v>
      </c>
      <c r="F80" s="211">
        <v>0</v>
      </c>
      <c r="G80" s="211">
        <v>5505.13</v>
      </c>
      <c r="H80" s="211">
        <v>0</v>
      </c>
      <c r="I80" s="211">
        <v>5505.13</v>
      </c>
      <c r="J80" s="211">
        <v>0</v>
      </c>
      <c r="K80" s="211">
        <v>5505.13</v>
      </c>
    </row>
    <row r="81" spans="1:11" x14ac:dyDescent="0.2">
      <c r="A81" s="210" t="s">
        <v>316</v>
      </c>
      <c r="B81" s="210" t="s">
        <v>826</v>
      </c>
      <c r="C81" s="211">
        <v>0</v>
      </c>
      <c r="D81" s="211">
        <v>0</v>
      </c>
      <c r="E81" s="211">
        <v>11727.39</v>
      </c>
      <c r="F81" s="211">
        <v>0</v>
      </c>
      <c r="G81" s="211">
        <v>11727.39</v>
      </c>
      <c r="H81" s="211">
        <v>0</v>
      </c>
      <c r="I81" s="211">
        <v>11727.39</v>
      </c>
      <c r="J81" s="211">
        <v>0</v>
      </c>
      <c r="K81" s="211">
        <v>11727.39</v>
      </c>
    </row>
    <row r="82" spans="1:11" x14ac:dyDescent="0.2">
      <c r="A82" s="183" t="s">
        <v>309</v>
      </c>
      <c r="B82" s="183" t="s">
        <v>827</v>
      </c>
      <c r="C82" s="184">
        <v>0</v>
      </c>
      <c r="D82" s="184">
        <v>0</v>
      </c>
      <c r="E82" s="184">
        <v>10781.9</v>
      </c>
      <c r="F82" s="184">
        <v>0</v>
      </c>
      <c r="G82" s="184">
        <v>10781.9</v>
      </c>
      <c r="H82" s="184">
        <v>0</v>
      </c>
      <c r="I82" s="184">
        <v>10781.9</v>
      </c>
      <c r="J82" s="184">
        <v>0</v>
      </c>
      <c r="K82" s="184">
        <v>10781.9</v>
      </c>
    </row>
    <row r="83" spans="1:11" x14ac:dyDescent="0.2">
      <c r="A83" s="183" t="s">
        <v>307</v>
      </c>
      <c r="B83" s="183" t="s">
        <v>306</v>
      </c>
      <c r="C83" s="184">
        <v>0</v>
      </c>
      <c r="D83" s="184">
        <v>0</v>
      </c>
      <c r="E83" s="184">
        <v>33.76</v>
      </c>
      <c r="F83" s="184">
        <v>0</v>
      </c>
      <c r="G83" s="184">
        <v>33.76</v>
      </c>
      <c r="H83" s="184">
        <v>0</v>
      </c>
      <c r="I83" s="184">
        <v>33.76</v>
      </c>
      <c r="J83" s="184">
        <v>0</v>
      </c>
      <c r="K83" s="184">
        <v>33.76</v>
      </c>
    </row>
    <row r="84" spans="1:11" x14ac:dyDescent="0.2">
      <c r="A84" s="183" t="s">
        <v>303</v>
      </c>
      <c r="B84" s="183" t="s">
        <v>302</v>
      </c>
      <c r="C84" s="184">
        <v>0</v>
      </c>
      <c r="D84" s="184">
        <v>0</v>
      </c>
      <c r="E84" s="184">
        <v>8533.7099999999991</v>
      </c>
      <c r="F84" s="184">
        <v>0</v>
      </c>
      <c r="G84" s="184">
        <v>8533.7099999999991</v>
      </c>
      <c r="H84" s="184">
        <v>0</v>
      </c>
      <c r="I84" s="184">
        <v>8533.7099999999991</v>
      </c>
      <c r="J84" s="184">
        <v>0</v>
      </c>
      <c r="K84" s="184">
        <v>8533.7099999999991</v>
      </c>
    </row>
    <row r="85" spans="1:11" x14ac:dyDescent="0.2">
      <c r="A85" s="183" t="s">
        <v>299</v>
      </c>
      <c r="B85" s="183" t="s">
        <v>298</v>
      </c>
      <c r="C85" s="184">
        <v>0</v>
      </c>
      <c r="D85" s="184">
        <v>0</v>
      </c>
      <c r="E85" s="184">
        <v>9617.09</v>
      </c>
      <c r="F85" s="184">
        <v>0</v>
      </c>
      <c r="G85" s="184">
        <v>9617.09</v>
      </c>
      <c r="H85" s="184">
        <v>0</v>
      </c>
      <c r="I85" s="184">
        <v>9617.09</v>
      </c>
      <c r="J85" s="184">
        <v>0</v>
      </c>
      <c r="K85" s="184">
        <v>9617.09</v>
      </c>
    </row>
    <row r="86" spans="1:11" x14ac:dyDescent="0.2">
      <c r="A86" s="194" t="s">
        <v>297</v>
      </c>
      <c r="B86" s="194" t="s">
        <v>296</v>
      </c>
      <c r="C86" s="195">
        <v>0</v>
      </c>
      <c r="D86" s="195">
        <v>0</v>
      </c>
      <c r="E86" s="195">
        <v>2300.5</v>
      </c>
      <c r="F86" s="195">
        <v>0</v>
      </c>
      <c r="G86" s="195">
        <v>2300.5</v>
      </c>
      <c r="H86" s="195">
        <v>0</v>
      </c>
      <c r="I86" s="195">
        <v>2300.5</v>
      </c>
      <c r="J86" s="195">
        <v>0</v>
      </c>
      <c r="K86" s="195">
        <v>2300.5</v>
      </c>
    </row>
    <row r="87" spans="1:11" x14ac:dyDescent="0.2">
      <c r="A87" s="311" t="s">
        <v>192</v>
      </c>
      <c r="B87" s="311" t="s">
        <v>191</v>
      </c>
      <c r="C87" s="312">
        <v>0</v>
      </c>
      <c r="D87" s="312">
        <v>0</v>
      </c>
      <c r="E87" s="312">
        <v>4089.67</v>
      </c>
      <c r="F87" s="312">
        <v>0</v>
      </c>
      <c r="G87" s="312">
        <v>4089.67</v>
      </c>
      <c r="H87" s="312">
        <v>0</v>
      </c>
      <c r="I87" s="312">
        <v>4089.67</v>
      </c>
      <c r="J87" s="312">
        <v>0</v>
      </c>
      <c r="K87" s="312">
        <v>4089.67</v>
      </c>
    </row>
    <row r="88" spans="1:11" x14ac:dyDescent="0.2">
      <c r="A88" s="309" t="s">
        <v>190</v>
      </c>
      <c r="B88" s="309" t="s">
        <v>189</v>
      </c>
      <c r="C88" s="310">
        <v>0</v>
      </c>
      <c r="D88" s="310">
        <v>0</v>
      </c>
      <c r="E88" s="310">
        <v>1114.6500000000001</v>
      </c>
      <c r="F88" s="310">
        <v>0</v>
      </c>
      <c r="G88" s="310">
        <v>1114.6500000000001</v>
      </c>
      <c r="H88" s="310">
        <v>0</v>
      </c>
      <c r="I88" s="310">
        <v>1114.6500000000001</v>
      </c>
      <c r="J88" s="310">
        <v>0</v>
      </c>
      <c r="K88" s="310">
        <v>1114.6500000000001</v>
      </c>
    </row>
    <row r="89" spans="1:11" x14ac:dyDescent="0.2">
      <c r="A89" s="309" t="s">
        <v>188</v>
      </c>
      <c r="B89" s="309" t="s">
        <v>187</v>
      </c>
      <c r="C89" s="310">
        <v>0</v>
      </c>
      <c r="D89" s="310">
        <v>0</v>
      </c>
      <c r="E89" s="310">
        <v>12603.1</v>
      </c>
      <c r="F89" s="310">
        <v>0</v>
      </c>
      <c r="G89" s="310">
        <v>12603.1</v>
      </c>
      <c r="H89" s="310">
        <v>0</v>
      </c>
      <c r="I89" s="310">
        <v>12603.1</v>
      </c>
      <c r="J89" s="310">
        <v>0</v>
      </c>
      <c r="K89" s="310">
        <v>12603.1</v>
      </c>
    </row>
    <row r="90" spans="1:11" x14ac:dyDescent="0.2">
      <c r="A90" s="196" t="s">
        <v>186</v>
      </c>
      <c r="B90" s="196" t="s">
        <v>86</v>
      </c>
      <c r="C90" s="197">
        <v>0</v>
      </c>
      <c r="D90" s="197">
        <v>0</v>
      </c>
      <c r="E90" s="197">
        <v>90</v>
      </c>
      <c r="F90" s="197">
        <v>0</v>
      </c>
      <c r="G90" s="197">
        <v>90</v>
      </c>
      <c r="H90" s="197">
        <v>0</v>
      </c>
      <c r="I90" s="197">
        <v>90</v>
      </c>
      <c r="J90" s="197">
        <v>0</v>
      </c>
      <c r="K90" s="197">
        <v>90</v>
      </c>
    </row>
    <row r="91" spans="1:11" x14ac:dyDescent="0.2">
      <c r="A91" s="150" t="s">
        <v>184</v>
      </c>
      <c r="B91" s="150" t="s">
        <v>828</v>
      </c>
      <c r="C91" s="151">
        <v>0</v>
      </c>
      <c r="D91" s="151">
        <v>0</v>
      </c>
      <c r="E91" s="151">
        <v>63</v>
      </c>
      <c r="F91" s="151">
        <v>0</v>
      </c>
      <c r="G91" s="151">
        <v>63</v>
      </c>
      <c r="H91" s="151">
        <v>0</v>
      </c>
      <c r="I91" s="151">
        <v>63</v>
      </c>
      <c r="J91" s="151">
        <v>0</v>
      </c>
      <c r="K91" s="151">
        <v>63</v>
      </c>
    </row>
    <row r="92" spans="1:11" x14ac:dyDescent="0.2">
      <c r="A92" s="202" t="s">
        <v>177</v>
      </c>
      <c r="B92" s="202" t="s">
        <v>176</v>
      </c>
      <c r="C92" s="203">
        <v>0</v>
      </c>
      <c r="D92" s="203">
        <v>0</v>
      </c>
      <c r="E92" s="203">
        <v>1196.47</v>
      </c>
      <c r="F92" s="203">
        <v>0</v>
      </c>
      <c r="G92" s="203">
        <v>1196.47</v>
      </c>
      <c r="H92" s="203">
        <v>0</v>
      </c>
      <c r="I92" s="203">
        <v>1196.47</v>
      </c>
      <c r="J92" s="203">
        <v>0</v>
      </c>
      <c r="K92" s="203">
        <v>1196.47</v>
      </c>
    </row>
    <row r="93" spans="1:11" x14ac:dyDescent="0.2">
      <c r="A93" s="202" t="s">
        <v>175</v>
      </c>
      <c r="B93" s="202" t="s">
        <v>174</v>
      </c>
      <c r="C93" s="203">
        <v>0</v>
      </c>
      <c r="D93" s="203">
        <v>0</v>
      </c>
      <c r="E93" s="203">
        <v>5053.8999999999996</v>
      </c>
      <c r="F93" s="203">
        <v>0</v>
      </c>
      <c r="G93" s="203">
        <v>5053.8999999999996</v>
      </c>
      <c r="H93" s="203">
        <v>0</v>
      </c>
      <c r="I93" s="203">
        <v>5053.8999999999996</v>
      </c>
      <c r="J93" s="203">
        <v>0</v>
      </c>
      <c r="K93" s="203">
        <v>5053.8999999999996</v>
      </c>
    </row>
    <row r="94" spans="1:11" x14ac:dyDescent="0.2">
      <c r="A94" s="202" t="s">
        <v>173</v>
      </c>
      <c r="B94" s="202" t="s">
        <v>172</v>
      </c>
      <c r="C94" s="203">
        <v>0</v>
      </c>
      <c r="D94" s="203">
        <v>0</v>
      </c>
      <c r="E94" s="203">
        <v>671.08</v>
      </c>
      <c r="F94" s="203">
        <v>0</v>
      </c>
      <c r="G94" s="203">
        <v>671.08</v>
      </c>
      <c r="H94" s="203">
        <v>0</v>
      </c>
      <c r="I94" s="203">
        <v>671.08</v>
      </c>
      <c r="J94" s="203">
        <v>0</v>
      </c>
      <c r="K94" s="203">
        <v>671.08</v>
      </c>
    </row>
    <row r="95" spans="1:11" x14ac:dyDescent="0.2">
      <c r="A95" s="202" t="s">
        <v>169</v>
      </c>
      <c r="B95" s="202" t="s">
        <v>168</v>
      </c>
      <c r="C95" s="203">
        <v>0</v>
      </c>
      <c r="D95" s="203">
        <v>0</v>
      </c>
      <c r="E95" s="203">
        <v>264.38</v>
      </c>
      <c r="F95" s="203">
        <v>0</v>
      </c>
      <c r="G95" s="203">
        <v>264.38</v>
      </c>
      <c r="H95" s="203">
        <v>0</v>
      </c>
      <c r="I95" s="203">
        <v>264.38</v>
      </c>
      <c r="J95" s="203">
        <v>0</v>
      </c>
      <c r="K95" s="203">
        <v>264.38</v>
      </c>
    </row>
    <row r="96" spans="1:11" x14ac:dyDescent="0.2">
      <c r="A96" s="143" t="s">
        <v>165</v>
      </c>
      <c r="B96" s="143" t="s">
        <v>164</v>
      </c>
      <c r="C96" s="144">
        <v>0</v>
      </c>
      <c r="D96" s="144">
        <v>0</v>
      </c>
      <c r="E96" s="144">
        <v>1712.28</v>
      </c>
      <c r="F96" s="144">
        <v>0</v>
      </c>
      <c r="G96" s="144">
        <v>1712.28</v>
      </c>
      <c r="H96" s="144">
        <v>0</v>
      </c>
      <c r="I96" s="144">
        <v>1712.28</v>
      </c>
      <c r="J96" s="144">
        <v>0</v>
      </c>
      <c r="K96" s="144">
        <v>1712.28</v>
      </c>
    </row>
    <row r="97" spans="1:11" x14ac:dyDescent="0.2">
      <c r="A97" s="214" t="s">
        <v>163</v>
      </c>
      <c r="B97" s="214" t="s">
        <v>162</v>
      </c>
      <c r="C97" s="215">
        <v>0</v>
      </c>
      <c r="D97" s="215">
        <v>0</v>
      </c>
      <c r="E97" s="215">
        <v>10.11</v>
      </c>
      <c r="F97" s="215">
        <v>0</v>
      </c>
      <c r="G97" s="215">
        <v>10.11</v>
      </c>
      <c r="H97" s="215">
        <v>0</v>
      </c>
      <c r="I97" s="215">
        <v>10.11</v>
      </c>
      <c r="J97" s="215">
        <v>0</v>
      </c>
      <c r="K97" s="215">
        <v>10.11</v>
      </c>
    </row>
    <row r="98" spans="1:11" x14ac:dyDescent="0.2">
      <c r="A98" s="315" t="s">
        <v>1193</v>
      </c>
      <c r="B98" s="315" t="s">
        <v>1194</v>
      </c>
      <c r="C98" s="316">
        <v>0</v>
      </c>
      <c r="D98" s="316">
        <v>0</v>
      </c>
      <c r="E98" s="316">
        <v>36</v>
      </c>
      <c r="F98" s="316">
        <v>0</v>
      </c>
      <c r="G98" s="316">
        <v>36</v>
      </c>
      <c r="H98" s="316">
        <v>0</v>
      </c>
      <c r="I98" s="316">
        <v>36</v>
      </c>
      <c r="J98" s="316">
        <v>0</v>
      </c>
      <c r="K98" s="316">
        <v>36</v>
      </c>
    </row>
    <row r="99" spans="1:11" x14ac:dyDescent="0.2">
      <c r="A99" s="315" t="s">
        <v>148</v>
      </c>
      <c r="B99" s="315" t="s">
        <v>147</v>
      </c>
      <c r="C99" s="316">
        <v>0</v>
      </c>
      <c r="D99" s="316">
        <v>0</v>
      </c>
      <c r="E99" s="316">
        <v>1238.3499999999999</v>
      </c>
      <c r="F99" s="316">
        <v>0</v>
      </c>
      <c r="G99" s="316">
        <v>1238.3499999999999</v>
      </c>
      <c r="H99" s="316">
        <v>0</v>
      </c>
      <c r="I99" s="316">
        <v>1238.3499999999999</v>
      </c>
      <c r="J99" s="316">
        <v>0</v>
      </c>
      <c r="K99" s="316">
        <v>1238.3499999999999</v>
      </c>
    </row>
    <row r="100" spans="1:11" x14ac:dyDescent="0.2">
      <c r="A100" s="150" t="s">
        <v>144</v>
      </c>
      <c r="B100" s="150" t="s">
        <v>143</v>
      </c>
      <c r="C100" s="151">
        <v>0</v>
      </c>
      <c r="D100" s="151">
        <v>0</v>
      </c>
      <c r="E100" s="151">
        <v>270.25</v>
      </c>
      <c r="F100" s="151">
        <v>0</v>
      </c>
      <c r="G100" s="151">
        <v>270.25</v>
      </c>
      <c r="H100" s="151">
        <v>0</v>
      </c>
      <c r="I100" s="151">
        <v>270.25</v>
      </c>
      <c r="J100" s="151">
        <v>0</v>
      </c>
      <c r="K100" s="151">
        <v>270.25</v>
      </c>
    </row>
    <row r="101" spans="1:11" x14ac:dyDescent="0.2">
      <c r="A101" s="315" t="s">
        <v>142</v>
      </c>
      <c r="B101" s="315" t="s">
        <v>1174</v>
      </c>
      <c r="C101" s="316">
        <v>0</v>
      </c>
      <c r="D101" s="316">
        <v>0</v>
      </c>
      <c r="E101" s="316">
        <v>25350.03</v>
      </c>
      <c r="F101" s="316">
        <v>0</v>
      </c>
      <c r="G101" s="316">
        <v>25350.03</v>
      </c>
      <c r="H101" s="316">
        <v>0</v>
      </c>
      <c r="I101" s="316">
        <v>25350.03</v>
      </c>
      <c r="J101" s="316">
        <v>0</v>
      </c>
      <c r="K101" s="316">
        <v>25350.03</v>
      </c>
    </row>
    <row r="102" spans="1:11" x14ac:dyDescent="0.2">
      <c r="A102" s="315" t="s">
        <v>136</v>
      </c>
      <c r="B102" s="315" t="s">
        <v>830</v>
      </c>
      <c r="C102" s="316">
        <v>0</v>
      </c>
      <c r="D102" s="316">
        <v>0</v>
      </c>
      <c r="E102" s="316">
        <v>63335.9</v>
      </c>
      <c r="F102" s="316">
        <v>0</v>
      </c>
      <c r="G102" s="316">
        <v>63335.9</v>
      </c>
      <c r="H102" s="316">
        <v>0</v>
      </c>
      <c r="I102" s="316">
        <v>63335.9</v>
      </c>
      <c r="J102" s="316">
        <v>0</v>
      </c>
      <c r="K102" s="316">
        <v>63335.9</v>
      </c>
    </row>
    <row r="103" spans="1:11" ht="14.25" x14ac:dyDescent="0.2">
      <c r="A103" s="567" t="s">
        <v>846</v>
      </c>
      <c r="B103" s="567"/>
      <c r="C103" s="121">
        <v>0</v>
      </c>
      <c r="D103" s="121">
        <v>0</v>
      </c>
      <c r="E103" s="121">
        <v>2347370.34</v>
      </c>
      <c r="F103" s="121">
        <v>0</v>
      </c>
      <c r="G103" s="121">
        <v>2347370.34</v>
      </c>
      <c r="H103" s="121">
        <v>0</v>
      </c>
      <c r="I103" s="121">
        <v>2347370.34</v>
      </c>
      <c r="J103" s="121">
        <v>0</v>
      </c>
      <c r="K103" s="121">
        <v>2347370.34</v>
      </c>
    </row>
    <row r="104" spans="1:11" x14ac:dyDescent="0.2">
      <c r="A104" s="563"/>
      <c r="B104" s="563"/>
      <c r="C104" s="563"/>
      <c r="D104" s="563"/>
      <c r="E104" s="563"/>
      <c r="F104" s="563"/>
      <c r="G104" s="563"/>
      <c r="H104" s="563"/>
      <c r="I104" s="563"/>
      <c r="J104" s="563"/>
      <c r="K104" s="563"/>
    </row>
  </sheetData>
  <sheetProtection selectLockedCells="1" selectUnlockedCells="1"/>
  <mergeCells count="21">
    <mergeCell ref="A103:B103"/>
    <mergeCell ref="A104:K104"/>
    <mergeCell ref="A16:B16"/>
    <mergeCell ref="A17:K17"/>
    <mergeCell ref="A18:K18"/>
    <mergeCell ref="C19:D19"/>
    <mergeCell ref="E19:F19"/>
    <mergeCell ref="G19:H19"/>
    <mergeCell ref="I19:J19"/>
    <mergeCell ref="C7:K7"/>
    <mergeCell ref="A8:K8"/>
    <mergeCell ref="C9:D9"/>
    <mergeCell ref="E9:F9"/>
    <mergeCell ref="G9:H9"/>
    <mergeCell ref="I9:J9"/>
    <mergeCell ref="C6:K6"/>
    <mergeCell ref="A1:K1"/>
    <mergeCell ref="C2:K2"/>
    <mergeCell ref="C3:K3"/>
    <mergeCell ref="C4:K4"/>
    <mergeCell ref="C5:K5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 r:id="rId1"/>
  <headerFooter alignWithMargins="0">
    <oddFooter>&amp;C&amp;7Državna agencija za osiguranje štednih uloga i sanaciju banaka  -  Analitička bruto bilanca Razdoblje od 01.01.2019 Razdoblje do 30.09.2019  -   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A13" sqref="A13:K13"/>
    </sheetView>
  </sheetViews>
  <sheetFormatPr defaultColWidth="11.5703125" defaultRowHeight="12.75" x14ac:dyDescent="0.2"/>
  <cols>
    <col min="1" max="1" width="14.140625" style="115" bestFit="1" customWidth="1"/>
    <col min="2" max="2" width="53.28515625" style="115" bestFit="1" customWidth="1"/>
    <col min="3" max="3" width="7.85546875" style="115" bestFit="1" customWidth="1"/>
    <col min="4" max="4" width="10.140625" style="115" bestFit="1" customWidth="1"/>
    <col min="5" max="5" width="8.7109375" style="115" bestFit="1" customWidth="1"/>
    <col min="6" max="6" width="10.140625" style="115" bestFit="1" customWidth="1"/>
    <col min="7" max="9" width="8.7109375" style="115" bestFit="1" customWidth="1"/>
    <col min="10" max="10" width="10" style="115" bestFit="1" customWidth="1"/>
    <col min="11" max="11" width="9.140625" style="115" bestFit="1" customWidth="1"/>
    <col min="12" max="256" width="11.5703125" style="115"/>
    <col min="257" max="257" width="14.140625" style="115" bestFit="1" customWidth="1"/>
    <col min="258" max="258" width="53.28515625" style="115" bestFit="1" customWidth="1"/>
    <col min="259" max="259" width="7.85546875" style="115" bestFit="1" customWidth="1"/>
    <col min="260" max="260" width="10.140625" style="115" bestFit="1" customWidth="1"/>
    <col min="261" max="261" width="8.7109375" style="115" bestFit="1" customWidth="1"/>
    <col min="262" max="262" width="10.140625" style="115" bestFit="1" customWidth="1"/>
    <col min="263" max="265" width="8.7109375" style="115" bestFit="1" customWidth="1"/>
    <col min="266" max="266" width="10" style="115" bestFit="1" customWidth="1"/>
    <col min="267" max="267" width="9.140625" style="115" bestFit="1" customWidth="1"/>
    <col min="268" max="512" width="11.5703125" style="115"/>
    <col min="513" max="513" width="14.140625" style="115" bestFit="1" customWidth="1"/>
    <col min="514" max="514" width="53.28515625" style="115" bestFit="1" customWidth="1"/>
    <col min="515" max="515" width="7.85546875" style="115" bestFit="1" customWidth="1"/>
    <col min="516" max="516" width="10.140625" style="115" bestFit="1" customWidth="1"/>
    <col min="517" max="517" width="8.7109375" style="115" bestFit="1" customWidth="1"/>
    <col min="518" max="518" width="10.140625" style="115" bestFit="1" customWidth="1"/>
    <col min="519" max="521" width="8.7109375" style="115" bestFit="1" customWidth="1"/>
    <col min="522" max="522" width="10" style="115" bestFit="1" customWidth="1"/>
    <col min="523" max="523" width="9.140625" style="115" bestFit="1" customWidth="1"/>
    <col min="524" max="768" width="11.5703125" style="115"/>
    <col min="769" max="769" width="14.140625" style="115" bestFit="1" customWidth="1"/>
    <col min="770" max="770" width="53.28515625" style="115" bestFit="1" customWidth="1"/>
    <col min="771" max="771" width="7.85546875" style="115" bestFit="1" customWidth="1"/>
    <col min="772" max="772" width="10.140625" style="115" bestFit="1" customWidth="1"/>
    <col min="773" max="773" width="8.7109375" style="115" bestFit="1" customWidth="1"/>
    <col min="774" max="774" width="10.140625" style="115" bestFit="1" customWidth="1"/>
    <col min="775" max="777" width="8.7109375" style="115" bestFit="1" customWidth="1"/>
    <col min="778" max="778" width="10" style="115" bestFit="1" customWidth="1"/>
    <col min="779" max="779" width="9.140625" style="115" bestFit="1" customWidth="1"/>
    <col min="780" max="1024" width="11.5703125" style="115"/>
    <col min="1025" max="1025" width="14.140625" style="115" bestFit="1" customWidth="1"/>
    <col min="1026" max="1026" width="53.28515625" style="115" bestFit="1" customWidth="1"/>
    <col min="1027" max="1027" width="7.85546875" style="115" bestFit="1" customWidth="1"/>
    <col min="1028" max="1028" width="10.140625" style="115" bestFit="1" customWidth="1"/>
    <col min="1029" max="1029" width="8.7109375" style="115" bestFit="1" customWidth="1"/>
    <col min="1030" max="1030" width="10.140625" style="115" bestFit="1" customWidth="1"/>
    <col min="1031" max="1033" width="8.7109375" style="115" bestFit="1" customWidth="1"/>
    <col min="1034" max="1034" width="10" style="115" bestFit="1" customWidth="1"/>
    <col min="1035" max="1035" width="9.140625" style="115" bestFit="1" customWidth="1"/>
    <col min="1036" max="1280" width="11.5703125" style="115"/>
    <col min="1281" max="1281" width="14.140625" style="115" bestFit="1" customWidth="1"/>
    <col min="1282" max="1282" width="53.28515625" style="115" bestFit="1" customWidth="1"/>
    <col min="1283" max="1283" width="7.85546875" style="115" bestFit="1" customWidth="1"/>
    <col min="1284" max="1284" width="10.140625" style="115" bestFit="1" customWidth="1"/>
    <col min="1285" max="1285" width="8.7109375" style="115" bestFit="1" customWidth="1"/>
    <col min="1286" max="1286" width="10.140625" style="115" bestFit="1" customWidth="1"/>
    <col min="1287" max="1289" width="8.7109375" style="115" bestFit="1" customWidth="1"/>
    <col min="1290" max="1290" width="10" style="115" bestFit="1" customWidth="1"/>
    <col min="1291" max="1291" width="9.140625" style="115" bestFit="1" customWidth="1"/>
    <col min="1292" max="1536" width="11.5703125" style="115"/>
    <col min="1537" max="1537" width="14.140625" style="115" bestFit="1" customWidth="1"/>
    <col min="1538" max="1538" width="53.28515625" style="115" bestFit="1" customWidth="1"/>
    <col min="1539" max="1539" width="7.85546875" style="115" bestFit="1" customWidth="1"/>
    <col min="1540" max="1540" width="10.140625" style="115" bestFit="1" customWidth="1"/>
    <col min="1541" max="1541" width="8.7109375" style="115" bestFit="1" customWidth="1"/>
    <col min="1542" max="1542" width="10.140625" style="115" bestFit="1" customWidth="1"/>
    <col min="1543" max="1545" width="8.7109375" style="115" bestFit="1" customWidth="1"/>
    <col min="1546" max="1546" width="10" style="115" bestFit="1" customWidth="1"/>
    <col min="1547" max="1547" width="9.140625" style="115" bestFit="1" customWidth="1"/>
    <col min="1548" max="1792" width="11.5703125" style="115"/>
    <col min="1793" max="1793" width="14.140625" style="115" bestFit="1" customWidth="1"/>
    <col min="1794" max="1794" width="53.28515625" style="115" bestFit="1" customWidth="1"/>
    <col min="1795" max="1795" width="7.85546875" style="115" bestFit="1" customWidth="1"/>
    <col min="1796" max="1796" width="10.140625" style="115" bestFit="1" customWidth="1"/>
    <col min="1797" max="1797" width="8.7109375" style="115" bestFit="1" customWidth="1"/>
    <col min="1798" max="1798" width="10.140625" style="115" bestFit="1" customWidth="1"/>
    <col min="1799" max="1801" width="8.7109375" style="115" bestFit="1" customWidth="1"/>
    <col min="1802" max="1802" width="10" style="115" bestFit="1" customWidth="1"/>
    <col min="1803" max="1803" width="9.140625" style="115" bestFit="1" customWidth="1"/>
    <col min="1804" max="2048" width="11.5703125" style="115"/>
    <col min="2049" max="2049" width="14.140625" style="115" bestFit="1" customWidth="1"/>
    <col min="2050" max="2050" width="53.28515625" style="115" bestFit="1" customWidth="1"/>
    <col min="2051" max="2051" width="7.85546875" style="115" bestFit="1" customWidth="1"/>
    <col min="2052" max="2052" width="10.140625" style="115" bestFit="1" customWidth="1"/>
    <col min="2053" max="2053" width="8.7109375" style="115" bestFit="1" customWidth="1"/>
    <col min="2054" max="2054" width="10.140625" style="115" bestFit="1" customWidth="1"/>
    <col min="2055" max="2057" width="8.7109375" style="115" bestFit="1" customWidth="1"/>
    <col min="2058" max="2058" width="10" style="115" bestFit="1" customWidth="1"/>
    <col min="2059" max="2059" width="9.140625" style="115" bestFit="1" customWidth="1"/>
    <col min="2060" max="2304" width="11.5703125" style="115"/>
    <col min="2305" max="2305" width="14.140625" style="115" bestFit="1" customWidth="1"/>
    <col min="2306" max="2306" width="53.28515625" style="115" bestFit="1" customWidth="1"/>
    <col min="2307" max="2307" width="7.85546875" style="115" bestFit="1" customWidth="1"/>
    <col min="2308" max="2308" width="10.140625" style="115" bestFit="1" customWidth="1"/>
    <col min="2309" max="2309" width="8.7109375" style="115" bestFit="1" customWidth="1"/>
    <col min="2310" max="2310" width="10.140625" style="115" bestFit="1" customWidth="1"/>
    <col min="2311" max="2313" width="8.7109375" style="115" bestFit="1" customWidth="1"/>
    <col min="2314" max="2314" width="10" style="115" bestFit="1" customWidth="1"/>
    <col min="2315" max="2315" width="9.140625" style="115" bestFit="1" customWidth="1"/>
    <col min="2316" max="2560" width="11.5703125" style="115"/>
    <col min="2561" max="2561" width="14.140625" style="115" bestFit="1" customWidth="1"/>
    <col min="2562" max="2562" width="53.28515625" style="115" bestFit="1" customWidth="1"/>
    <col min="2563" max="2563" width="7.85546875" style="115" bestFit="1" customWidth="1"/>
    <col min="2564" max="2564" width="10.140625" style="115" bestFit="1" customWidth="1"/>
    <col min="2565" max="2565" width="8.7109375" style="115" bestFit="1" customWidth="1"/>
    <col min="2566" max="2566" width="10.140625" style="115" bestFit="1" customWidth="1"/>
    <col min="2567" max="2569" width="8.7109375" style="115" bestFit="1" customWidth="1"/>
    <col min="2570" max="2570" width="10" style="115" bestFit="1" customWidth="1"/>
    <col min="2571" max="2571" width="9.140625" style="115" bestFit="1" customWidth="1"/>
    <col min="2572" max="2816" width="11.5703125" style="115"/>
    <col min="2817" max="2817" width="14.140625" style="115" bestFit="1" customWidth="1"/>
    <col min="2818" max="2818" width="53.28515625" style="115" bestFit="1" customWidth="1"/>
    <col min="2819" max="2819" width="7.85546875" style="115" bestFit="1" customWidth="1"/>
    <col min="2820" max="2820" width="10.140625" style="115" bestFit="1" customWidth="1"/>
    <col min="2821" max="2821" width="8.7109375" style="115" bestFit="1" customWidth="1"/>
    <col min="2822" max="2822" width="10.140625" style="115" bestFit="1" customWidth="1"/>
    <col min="2823" max="2825" width="8.7109375" style="115" bestFit="1" customWidth="1"/>
    <col min="2826" max="2826" width="10" style="115" bestFit="1" customWidth="1"/>
    <col min="2827" max="2827" width="9.140625" style="115" bestFit="1" customWidth="1"/>
    <col min="2828" max="3072" width="11.5703125" style="115"/>
    <col min="3073" max="3073" width="14.140625" style="115" bestFit="1" customWidth="1"/>
    <col min="3074" max="3074" width="53.28515625" style="115" bestFit="1" customWidth="1"/>
    <col min="3075" max="3075" width="7.85546875" style="115" bestFit="1" customWidth="1"/>
    <col min="3076" max="3076" width="10.140625" style="115" bestFit="1" customWidth="1"/>
    <col min="3077" max="3077" width="8.7109375" style="115" bestFit="1" customWidth="1"/>
    <col min="3078" max="3078" width="10.140625" style="115" bestFit="1" customWidth="1"/>
    <col min="3079" max="3081" width="8.7109375" style="115" bestFit="1" customWidth="1"/>
    <col min="3082" max="3082" width="10" style="115" bestFit="1" customWidth="1"/>
    <col min="3083" max="3083" width="9.140625" style="115" bestFit="1" customWidth="1"/>
    <col min="3084" max="3328" width="11.5703125" style="115"/>
    <col min="3329" max="3329" width="14.140625" style="115" bestFit="1" customWidth="1"/>
    <col min="3330" max="3330" width="53.28515625" style="115" bestFit="1" customWidth="1"/>
    <col min="3331" max="3331" width="7.85546875" style="115" bestFit="1" customWidth="1"/>
    <col min="3332" max="3332" width="10.140625" style="115" bestFit="1" customWidth="1"/>
    <col min="3333" max="3333" width="8.7109375" style="115" bestFit="1" customWidth="1"/>
    <col min="3334" max="3334" width="10.140625" style="115" bestFit="1" customWidth="1"/>
    <col min="3335" max="3337" width="8.7109375" style="115" bestFit="1" customWidth="1"/>
    <col min="3338" max="3338" width="10" style="115" bestFit="1" customWidth="1"/>
    <col min="3339" max="3339" width="9.140625" style="115" bestFit="1" customWidth="1"/>
    <col min="3340" max="3584" width="11.5703125" style="115"/>
    <col min="3585" max="3585" width="14.140625" style="115" bestFit="1" customWidth="1"/>
    <col min="3586" max="3586" width="53.28515625" style="115" bestFit="1" customWidth="1"/>
    <col min="3587" max="3587" width="7.85546875" style="115" bestFit="1" customWidth="1"/>
    <col min="3588" max="3588" width="10.140625" style="115" bestFit="1" customWidth="1"/>
    <col min="3589" max="3589" width="8.7109375" style="115" bestFit="1" customWidth="1"/>
    <col min="3590" max="3590" width="10.140625" style="115" bestFit="1" customWidth="1"/>
    <col min="3591" max="3593" width="8.7109375" style="115" bestFit="1" customWidth="1"/>
    <col min="3594" max="3594" width="10" style="115" bestFit="1" customWidth="1"/>
    <col min="3595" max="3595" width="9.140625" style="115" bestFit="1" customWidth="1"/>
    <col min="3596" max="3840" width="11.5703125" style="115"/>
    <col min="3841" max="3841" width="14.140625" style="115" bestFit="1" customWidth="1"/>
    <col min="3842" max="3842" width="53.28515625" style="115" bestFit="1" customWidth="1"/>
    <col min="3843" max="3843" width="7.85546875" style="115" bestFit="1" customWidth="1"/>
    <col min="3844" max="3844" width="10.140625" style="115" bestFit="1" customWidth="1"/>
    <col min="3845" max="3845" width="8.7109375" style="115" bestFit="1" customWidth="1"/>
    <col min="3846" max="3846" width="10.140625" style="115" bestFit="1" customWidth="1"/>
    <col min="3847" max="3849" width="8.7109375" style="115" bestFit="1" customWidth="1"/>
    <col min="3850" max="3850" width="10" style="115" bestFit="1" customWidth="1"/>
    <col min="3851" max="3851" width="9.140625" style="115" bestFit="1" customWidth="1"/>
    <col min="3852" max="4096" width="11.5703125" style="115"/>
    <col min="4097" max="4097" width="14.140625" style="115" bestFit="1" customWidth="1"/>
    <col min="4098" max="4098" width="53.28515625" style="115" bestFit="1" customWidth="1"/>
    <col min="4099" max="4099" width="7.85546875" style="115" bestFit="1" customWidth="1"/>
    <col min="4100" max="4100" width="10.140625" style="115" bestFit="1" customWidth="1"/>
    <col min="4101" max="4101" width="8.7109375" style="115" bestFit="1" customWidth="1"/>
    <col min="4102" max="4102" width="10.140625" style="115" bestFit="1" customWidth="1"/>
    <col min="4103" max="4105" width="8.7109375" style="115" bestFit="1" customWidth="1"/>
    <col min="4106" max="4106" width="10" style="115" bestFit="1" customWidth="1"/>
    <col min="4107" max="4107" width="9.140625" style="115" bestFit="1" customWidth="1"/>
    <col min="4108" max="4352" width="11.5703125" style="115"/>
    <col min="4353" max="4353" width="14.140625" style="115" bestFit="1" customWidth="1"/>
    <col min="4354" max="4354" width="53.28515625" style="115" bestFit="1" customWidth="1"/>
    <col min="4355" max="4355" width="7.85546875" style="115" bestFit="1" customWidth="1"/>
    <col min="4356" max="4356" width="10.140625" style="115" bestFit="1" customWidth="1"/>
    <col min="4357" max="4357" width="8.7109375" style="115" bestFit="1" customWidth="1"/>
    <col min="4358" max="4358" width="10.140625" style="115" bestFit="1" customWidth="1"/>
    <col min="4359" max="4361" width="8.7109375" style="115" bestFit="1" customWidth="1"/>
    <col min="4362" max="4362" width="10" style="115" bestFit="1" customWidth="1"/>
    <col min="4363" max="4363" width="9.140625" style="115" bestFit="1" customWidth="1"/>
    <col min="4364" max="4608" width="11.5703125" style="115"/>
    <col min="4609" max="4609" width="14.140625" style="115" bestFit="1" customWidth="1"/>
    <col min="4610" max="4610" width="53.28515625" style="115" bestFit="1" customWidth="1"/>
    <col min="4611" max="4611" width="7.85546875" style="115" bestFit="1" customWidth="1"/>
    <col min="4612" max="4612" width="10.140625" style="115" bestFit="1" customWidth="1"/>
    <col min="4613" max="4613" width="8.7109375" style="115" bestFit="1" customWidth="1"/>
    <col min="4614" max="4614" width="10.140625" style="115" bestFit="1" customWidth="1"/>
    <col min="4615" max="4617" width="8.7109375" style="115" bestFit="1" customWidth="1"/>
    <col min="4618" max="4618" width="10" style="115" bestFit="1" customWidth="1"/>
    <col min="4619" max="4619" width="9.140625" style="115" bestFit="1" customWidth="1"/>
    <col min="4620" max="4864" width="11.5703125" style="115"/>
    <col min="4865" max="4865" width="14.140625" style="115" bestFit="1" customWidth="1"/>
    <col min="4866" max="4866" width="53.28515625" style="115" bestFit="1" customWidth="1"/>
    <col min="4867" max="4867" width="7.85546875" style="115" bestFit="1" customWidth="1"/>
    <col min="4868" max="4868" width="10.140625" style="115" bestFit="1" customWidth="1"/>
    <col min="4869" max="4869" width="8.7109375" style="115" bestFit="1" customWidth="1"/>
    <col min="4870" max="4870" width="10.140625" style="115" bestFit="1" customWidth="1"/>
    <col min="4871" max="4873" width="8.7109375" style="115" bestFit="1" customWidth="1"/>
    <col min="4874" max="4874" width="10" style="115" bestFit="1" customWidth="1"/>
    <col min="4875" max="4875" width="9.140625" style="115" bestFit="1" customWidth="1"/>
    <col min="4876" max="5120" width="11.5703125" style="115"/>
    <col min="5121" max="5121" width="14.140625" style="115" bestFit="1" customWidth="1"/>
    <col min="5122" max="5122" width="53.28515625" style="115" bestFit="1" customWidth="1"/>
    <col min="5123" max="5123" width="7.85546875" style="115" bestFit="1" customWidth="1"/>
    <col min="5124" max="5124" width="10.140625" style="115" bestFit="1" customWidth="1"/>
    <col min="5125" max="5125" width="8.7109375" style="115" bestFit="1" customWidth="1"/>
    <col min="5126" max="5126" width="10.140625" style="115" bestFit="1" customWidth="1"/>
    <col min="5127" max="5129" width="8.7109375" style="115" bestFit="1" customWidth="1"/>
    <col min="5130" max="5130" width="10" style="115" bestFit="1" customWidth="1"/>
    <col min="5131" max="5131" width="9.140625" style="115" bestFit="1" customWidth="1"/>
    <col min="5132" max="5376" width="11.5703125" style="115"/>
    <col min="5377" max="5377" width="14.140625" style="115" bestFit="1" customWidth="1"/>
    <col min="5378" max="5378" width="53.28515625" style="115" bestFit="1" customWidth="1"/>
    <col min="5379" max="5379" width="7.85546875" style="115" bestFit="1" customWidth="1"/>
    <col min="5380" max="5380" width="10.140625" style="115" bestFit="1" customWidth="1"/>
    <col min="5381" max="5381" width="8.7109375" style="115" bestFit="1" customWidth="1"/>
    <col min="5382" max="5382" width="10.140625" style="115" bestFit="1" customWidth="1"/>
    <col min="5383" max="5385" width="8.7109375" style="115" bestFit="1" customWidth="1"/>
    <col min="5386" max="5386" width="10" style="115" bestFit="1" customWidth="1"/>
    <col min="5387" max="5387" width="9.140625" style="115" bestFit="1" customWidth="1"/>
    <col min="5388" max="5632" width="11.5703125" style="115"/>
    <col min="5633" max="5633" width="14.140625" style="115" bestFit="1" customWidth="1"/>
    <col min="5634" max="5634" width="53.28515625" style="115" bestFit="1" customWidth="1"/>
    <col min="5635" max="5635" width="7.85546875" style="115" bestFit="1" customWidth="1"/>
    <col min="5636" max="5636" width="10.140625" style="115" bestFit="1" customWidth="1"/>
    <col min="5637" max="5637" width="8.7109375" style="115" bestFit="1" customWidth="1"/>
    <col min="5638" max="5638" width="10.140625" style="115" bestFit="1" customWidth="1"/>
    <col min="5639" max="5641" width="8.7109375" style="115" bestFit="1" customWidth="1"/>
    <col min="5642" max="5642" width="10" style="115" bestFit="1" customWidth="1"/>
    <col min="5643" max="5643" width="9.140625" style="115" bestFit="1" customWidth="1"/>
    <col min="5644" max="5888" width="11.5703125" style="115"/>
    <col min="5889" max="5889" width="14.140625" style="115" bestFit="1" customWidth="1"/>
    <col min="5890" max="5890" width="53.28515625" style="115" bestFit="1" customWidth="1"/>
    <col min="5891" max="5891" width="7.85546875" style="115" bestFit="1" customWidth="1"/>
    <col min="5892" max="5892" width="10.140625" style="115" bestFit="1" customWidth="1"/>
    <col min="5893" max="5893" width="8.7109375" style="115" bestFit="1" customWidth="1"/>
    <col min="5894" max="5894" width="10.140625" style="115" bestFit="1" customWidth="1"/>
    <col min="5895" max="5897" width="8.7109375" style="115" bestFit="1" customWidth="1"/>
    <col min="5898" max="5898" width="10" style="115" bestFit="1" customWidth="1"/>
    <col min="5899" max="5899" width="9.140625" style="115" bestFit="1" customWidth="1"/>
    <col min="5900" max="6144" width="11.5703125" style="115"/>
    <col min="6145" max="6145" width="14.140625" style="115" bestFit="1" customWidth="1"/>
    <col min="6146" max="6146" width="53.28515625" style="115" bestFit="1" customWidth="1"/>
    <col min="6147" max="6147" width="7.85546875" style="115" bestFit="1" customWidth="1"/>
    <col min="6148" max="6148" width="10.140625" style="115" bestFit="1" customWidth="1"/>
    <col min="6149" max="6149" width="8.7109375" style="115" bestFit="1" customWidth="1"/>
    <col min="6150" max="6150" width="10.140625" style="115" bestFit="1" customWidth="1"/>
    <col min="6151" max="6153" width="8.7109375" style="115" bestFit="1" customWidth="1"/>
    <col min="6154" max="6154" width="10" style="115" bestFit="1" customWidth="1"/>
    <col min="6155" max="6155" width="9.140625" style="115" bestFit="1" customWidth="1"/>
    <col min="6156" max="6400" width="11.5703125" style="115"/>
    <col min="6401" max="6401" width="14.140625" style="115" bestFit="1" customWidth="1"/>
    <col min="6402" max="6402" width="53.28515625" style="115" bestFit="1" customWidth="1"/>
    <col min="6403" max="6403" width="7.85546875" style="115" bestFit="1" customWidth="1"/>
    <col min="6404" max="6404" width="10.140625" style="115" bestFit="1" customWidth="1"/>
    <col min="6405" max="6405" width="8.7109375" style="115" bestFit="1" customWidth="1"/>
    <col min="6406" max="6406" width="10.140625" style="115" bestFit="1" customWidth="1"/>
    <col min="6407" max="6409" width="8.7109375" style="115" bestFit="1" customWidth="1"/>
    <col min="6410" max="6410" width="10" style="115" bestFit="1" customWidth="1"/>
    <col min="6411" max="6411" width="9.140625" style="115" bestFit="1" customWidth="1"/>
    <col min="6412" max="6656" width="11.5703125" style="115"/>
    <col min="6657" max="6657" width="14.140625" style="115" bestFit="1" customWidth="1"/>
    <col min="6658" max="6658" width="53.28515625" style="115" bestFit="1" customWidth="1"/>
    <col min="6659" max="6659" width="7.85546875" style="115" bestFit="1" customWidth="1"/>
    <col min="6660" max="6660" width="10.140625" style="115" bestFit="1" customWidth="1"/>
    <col min="6661" max="6661" width="8.7109375" style="115" bestFit="1" customWidth="1"/>
    <col min="6662" max="6662" width="10.140625" style="115" bestFit="1" customWidth="1"/>
    <col min="6663" max="6665" width="8.7109375" style="115" bestFit="1" customWidth="1"/>
    <col min="6666" max="6666" width="10" style="115" bestFit="1" customWidth="1"/>
    <col min="6667" max="6667" width="9.140625" style="115" bestFit="1" customWidth="1"/>
    <col min="6668" max="6912" width="11.5703125" style="115"/>
    <col min="6913" max="6913" width="14.140625" style="115" bestFit="1" customWidth="1"/>
    <col min="6914" max="6914" width="53.28515625" style="115" bestFit="1" customWidth="1"/>
    <col min="6915" max="6915" width="7.85546875" style="115" bestFit="1" customWidth="1"/>
    <col min="6916" max="6916" width="10.140625" style="115" bestFit="1" customWidth="1"/>
    <col min="6917" max="6917" width="8.7109375" style="115" bestFit="1" customWidth="1"/>
    <col min="6918" max="6918" width="10.140625" style="115" bestFit="1" customWidth="1"/>
    <col min="6919" max="6921" width="8.7109375" style="115" bestFit="1" customWidth="1"/>
    <col min="6922" max="6922" width="10" style="115" bestFit="1" customWidth="1"/>
    <col min="6923" max="6923" width="9.140625" style="115" bestFit="1" customWidth="1"/>
    <col min="6924" max="7168" width="11.5703125" style="115"/>
    <col min="7169" max="7169" width="14.140625" style="115" bestFit="1" customWidth="1"/>
    <col min="7170" max="7170" width="53.28515625" style="115" bestFit="1" customWidth="1"/>
    <col min="7171" max="7171" width="7.85546875" style="115" bestFit="1" customWidth="1"/>
    <col min="7172" max="7172" width="10.140625" style="115" bestFit="1" customWidth="1"/>
    <col min="7173" max="7173" width="8.7109375" style="115" bestFit="1" customWidth="1"/>
    <col min="7174" max="7174" width="10.140625" style="115" bestFit="1" customWidth="1"/>
    <col min="7175" max="7177" width="8.7109375" style="115" bestFit="1" customWidth="1"/>
    <col min="7178" max="7178" width="10" style="115" bestFit="1" customWidth="1"/>
    <col min="7179" max="7179" width="9.140625" style="115" bestFit="1" customWidth="1"/>
    <col min="7180" max="7424" width="11.5703125" style="115"/>
    <col min="7425" max="7425" width="14.140625" style="115" bestFit="1" customWidth="1"/>
    <col min="7426" max="7426" width="53.28515625" style="115" bestFit="1" customWidth="1"/>
    <col min="7427" max="7427" width="7.85546875" style="115" bestFit="1" customWidth="1"/>
    <col min="7428" max="7428" width="10.140625" style="115" bestFit="1" customWidth="1"/>
    <col min="7429" max="7429" width="8.7109375" style="115" bestFit="1" customWidth="1"/>
    <col min="7430" max="7430" width="10.140625" style="115" bestFit="1" customWidth="1"/>
    <col min="7431" max="7433" width="8.7109375" style="115" bestFit="1" customWidth="1"/>
    <col min="7434" max="7434" width="10" style="115" bestFit="1" customWidth="1"/>
    <col min="7435" max="7435" width="9.140625" style="115" bestFit="1" customWidth="1"/>
    <col min="7436" max="7680" width="11.5703125" style="115"/>
    <col min="7681" max="7681" width="14.140625" style="115" bestFit="1" customWidth="1"/>
    <col min="7682" max="7682" width="53.28515625" style="115" bestFit="1" customWidth="1"/>
    <col min="7683" max="7683" width="7.85546875" style="115" bestFit="1" customWidth="1"/>
    <col min="7684" max="7684" width="10.140625" style="115" bestFit="1" customWidth="1"/>
    <col min="7685" max="7685" width="8.7109375" style="115" bestFit="1" customWidth="1"/>
    <col min="7686" max="7686" width="10.140625" style="115" bestFit="1" customWidth="1"/>
    <col min="7687" max="7689" width="8.7109375" style="115" bestFit="1" customWidth="1"/>
    <col min="7690" max="7690" width="10" style="115" bestFit="1" customWidth="1"/>
    <col min="7691" max="7691" width="9.140625" style="115" bestFit="1" customWidth="1"/>
    <col min="7692" max="7936" width="11.5703125" style="115"/>
    <col min="7937" max="7937" width="14.140625" style="115" bestFit="1" customWidth="1"/>
    <col min="7938" max="7938" width="53.28515625" style="115" bestFit="1" customWidth="1"/>
    <col min="7939" max="7939" width="7.85546875" style="115" bestFit="1" customWidth="1"/>
    <col min="7940" max="7940" width="10.140625" style="115" bestFit="1" customWidth="1"/>
    <col min="7941" max="7941" width="8.7109375" style="115" bestFit="1" customWidth="1"/>
    <col min="7942" max="7942" width="10.140625" style="115" bestFit="1" customWidth="1"/>
    <col min="7943" max="7945" width="8.7109375" style="115" bestFit="1" customWidth="1"/>
    <col min="7946" max="7946" width="10" style="115" bestFit="1" customWidth="1"/>
    <col min="7947" max="7947" width="9.140625" style="115" bestFit="1" customWidth="1"/>
    <col min="7948" max="8192" width="11.5703125" style="115"/>
    <col min="8193" max="8193" width="14.140625" style="115" bestFit="1" customWidth="1"/>
    <col min="8194" max="8194" width="53.28515625" style="115" bestFit="1" customWidth="1"/>
    <col min="8195" max="8195" width="7.85546875" style="115" bestFit="1" customWidth="1"/>
    <col min="8196" max="8196" width="10.140625" style="115" bestFit="1" customWidth="1"/>
    <col min="8197" max="8197" width="8.7109375" style="115" bestFit="1" customWidth="1"/>
    <col min="8198" max="8198" width="10.140625" style="115" bestFit="1" customWidth="1"/>
    <col min="8199" max="8201" width="8.7109375" style="115" bestFit="1" customWidth="1"/>
    <col min="8202" max="8202" width="10" style="115" bestFit="1" customWidth="1"/>
    <col min="8203" max="8203" width="9.140625" style="115" bestFit="1" customWidth="1"/>
    <col min="8204" max="8448" width="11.5703125" style="115"/>
    <col min="8449" max="8449" width="14.140625" style="115" bestFit="1" customWidth="1"/>
    <col min="8450" max="8450" width="53.28515625" style="115" bestFit="1" customWidth="1"/>
    <col min="8451" max="8451" width="7.85546875" style="115" bestFit="1" customWidth="1"/>
    <col min="8452" max="8452" width="10.140625" style="115" bestFit="1" customWidth="1"/>
    <col min="8453" max="8453" width="8.7109375" style="115" bestFit="1" customWidth="1"/>
    <col min="8454" max="8454" width="10.140625" style="115" bestFit="1" customWidth="1"/>
    <col min="8455" max="8457" width="8.7109375" style="115" bestFit="1" customWidth="1"/>
    <col min="8458" max="8458" width="10" style="115" bestFit="1" customWidth="1"/>
    <col min="8459" max="8459" width="9.140625" style="115" bestFit="1" customWidth="1"/>
    <col min="8460" max="8704" width="11.5703125" style="115"/>
    <col min="8705" max="8705" width="14.140625" style="115" bestFit="1" customWidth="1"/>
    <col min="8706" max="8706" width="53.28515625" style="115" bestFit="1" customWidth="1"/>
    <col min="8707" max="8707" width="7.85546875" style="115" bestFit="1" customWidth="1"/>
    <col min="8708" max="8708" width="10.140625" style="115" bestFit="1" customWidth="1"/>
    <col min="8709" max="8709" width="8.7109375" style="115" bestFit="1" customWidth="1"/>
    <col min="8710" max="8710" width="10.140625" style="115" bestFit="1" customWidth="1"/>
    <col min="8711" max="8713" width="8.7109375" style="115" bestFit="1" customWidth="1"/>
    <col min="8714" max="8714" width="10" style="115" bestFit="1" customWidth="1"/>
    <col min="8715" max="8715" width="9.140625" style="115" bestFit="1" customWidth="1"/>
    <col min="8716" max="8960" width="11.5703125" style="115"/>
    <col min="8961" max="8961" width="14.140625" style="115" bestFit="1" customWidth="1"/>
    <col min="8962" max="8962" width="53.28515625" style="115" bestFit="1" customWidth="1"/>
    <col min="8963" max="8963" width="7.85546875" style="115" bestFit="1" customWidth="1"/>
    <col min="8964" max="8964" width="10.140625" style="115" bestFit="1" customWidth="1"/>
    <col min="8965" max="8965" width="8.7109375" style="115" bestFit="1" customWidth="1"/>
    <col min="8966" max="8966" width="10.140625" style="115" bestFit="1" customWidth="1"/>
    <col min="8967" max="8969" width="8.7109375" style="115" bestFit="1" customWidth="1"/>
    <col min="8970" max="8970" width="10" style="115" bestFit="1" customWidth="1"/>
    <col min="8971" max="8971" width="9.140625" style="115" bestFit="1" customWidth="1"/>
    <col min="8972" max="9216" width="11.5703125" style="115"/>
    <col min="9217" max="9217" width="14.140625" style="115" bestFit="1" customWidth="1"/>
    <col min="9218" max="9218" width="53.28515625" style="115" bestFit="1" customWidth="1"/>
    <col min="9219" max="9219" width="7.85546875" style="115" bestFit="1" customWidth="1"/>
    <col min="9220" max="9220" width="10.140625" style="115" bestFit="1" customWidth="1"/>
    <col min="9221" max="9221" width="8.7109375" style="115" bestFit="1" customWidth="1"/>
    <col min="9222" max="9222" width="10.140625" style="115" bestFit="1" customWidth="1"/>
    <col min="9223" max="9225" width="8.7109375" style="115" bestFit="1" customWidth="1"/>
    <col min="9226" max="9226" width="10" style="115" bestFit="1" customWidth="1"/>
    <col min="9227" max="9227" width="9.140625" style="115" bestFit="1" customWidth="1"/>
    <col min="9228" max="9472" width="11.5703125" style="115"/>
    <col min="9473" max="9473" width="14.140625" style="115" bestFit="1" customWidth="1"/>
    <col min="9474" max="9474" width="53.28515625" style="115" bestFit="1" customWidth="1"/>
    <col min="9475" max="9475" width="7.85546875" style="115" bestFit="1" customWidth="1"/>
    <col min="9476" max="9476" width="10.140625" style="115" bestFit="1" customWidth="1"/>
    <col min="9477" max="9477" width="8.7109375" style="115" bestFit="1" customWidth="1"/>
    <col min="9478" max="9478" width="10.140625" style="115" bestFit="1" customWidth="1"/>
    <col min="9479" max="9481" width="8.7109375" style="115" bestFit="1" customWidth="1"/>
    <col min="9482" max="9482" width="10" style="115" bestFit="1" customWidth="1"/>
    <col min="9483" max="9483" width="9.140625" style="115" bestFit="1" customWidth="1"/>
    <col min="9484" max="9728" width="11.5703125" style="115"/>
    <col min="9729" max="9729" width="14.140625" style="115" bestFit="1" customWidth="1"/>
    <col min="9730" max="9730" width="53.28515625" style="115" bestFit="1" customWidth="1"/>
    <col min="9731" max="9731" width="7.85546875" style="115" bestFit="1" customWidth="1"/>
    <col min="9732" max="9732" width="10.140625" style="115" bestFit="1" customWidth="1"/>
    <col min="9733" max="9733" width="8.7109375" style="115" bestFit="1" customWidth="1"/>
    <col min="9734" max="9734" width="10.140625" style="115" bestFit="1" customWidth="1"/>
    <col min="9735" max="9737" width="8.7109375" style="115" bestFit="1" customWidth="1"/>
    <col min="9738" max="9738" width="10" style="115" bestFit="1" customWidth="1"/>
    <col min="9739" max="9739" width="9.140625" style="115" bestFit="1" customWidth="1"/>
    <col min="9740" max="9984" width="11.5703125" style="115"/>
    <col min="9985" max="9985" width="14.140625" style="115" bestFit="1" customWidth="1"/>
    <col min="9986" max="9986" width="53.28515625" style="115" bestFit="1" customWidth="1"/>
    <col min="9987" max="9987" width="7.85546875" style="115" bestFit="1" customWidth="1"/>
    <col min="9988" max="9988" width="10.140625" style="115" bestFit="1" customWidth="1"/>
    <col min="9989" max="9989" width="8.7109375" style="115" bestFit="1" customWidth="1"/>
    <col min="9990" max="9990" width="10.140625" style="115" bestFit="1" customWidth="1"/>
    <col min="9991" max="9993" width="8.7109375" style="115" bestFit="1" customWidth="1"/>
    <col min="9994" max="9994" width="10" style="115" bestFit="1" customWidth="1"/>
    <col min="9995" max="9995" width="9.140625" style="115" bestFit="1" customWidth="1"/>
    <col min="9996" max="10240" width="11.5703125" style="115"/>
    <col min="10241" max="10241" width="14.140625" style="115" bestFit="1" customWidth="1"/>
    <col min="10242" max="10242" width="53.28515625" style="115" bestFit="1" customWidth="1"/>
    <col min="10243" max="10243" width="7.85546875" style="115" bestFit="1" customWidth="1"/>
    <col min="10244" max="10244" width="10.140625" style="115" bestFit="1" customWidth="1"/>
    <col min="10245" max="10245" width="8.7109375" style="115" bestFit="1" customWidth="1"/>
    <col min="10246" max="10246" width="10.140625" style="115" bestFit="1" customWidth="1"/>
    <col min="10247" max="10249" width="8.7109375" style="115" bestFit="1" customWidth="1"/>
    <col min="10250" max="10250" width="10" style="115" bestFit="1" customWidth="1"/>
    <col min="10251" max="10251" width="9.140625" style="115" bestFit="1" customWidth="1"/>
    <col min="10252" max="10496" width="11.5703125" style="115"/>
    <col min="10497" max="10497" width="14.140625" style="115" bestFit="1" customWidth="1"/>
    <col min="10498" max="10498" width="53.28515625" style="115" bestFit="1" customWidth="1"/>
    <col min="10499" max="10499" width="7.85546875" style="115" bestFit="1" customWidth="1"/>
    <col min="10500" max="10500" width="10.140625" style="115" bestFit="1" customWidth="1"/>
    <col min="10501" max="10501" width="8.7109375" style="115" bestFit="1" customWidth="1"/>
    <col min="10502" max="10502" width="10.140625" style="115" bestFit="1" customWidth="1"/>
    <col min="10503" max="10505" width="8.7109375" style="115" bestFit="1" customWidth="1"/>
    <col min="10506" max="10506" width="10" style="115" bestFit="1" customWidth="1"/>
    <col min="10507" max="10507" width="9.140625" style="115" bestFit="1" customWidth="1"/>
    <col min="10508" max="10752" width="11.5703125" style="115"/>
    <col min="10753" max="10753" width="14.140625" style="115" bestFit="1" customWidth="1"/>
    <col min="10754" max="10754" width="53.28515625" style="115" bestFit="1" customWidth="1"/>
    <col min="10755" max="10755" width="7.85546875" style="115" bestFit="1" customWidth="1"/>
    <col min="10756" max="10756" width="10.140625" style="115" bestFit="1" customWidth="1"/>
    <col min="10757" max="10757" width="8.7109375" style="115" bestFit="1" customWidth="1"/>
    <col min="10758" max="10758" width="10.140625" style="115" bestFit="1" customWidth="1"/>
    <col min="10759" max="10761" width="8.7109375" style="115" bestFit="1" customWidth="1"/>
    <col min="10762" max="10762" width="10" style="115" bestFit="1" customWidth="1"/>
    <col min="10763" max="10763" width="9.140625" style="115" bestFit="1" customWidth="1"/>
    <col min="10764" max="11008" width="11.5703125" style="115"/>
    <col min="11009" max="11009" width="14.140625" style="115" bestFit="1" customWidth="1"/>
    <col min="11010" max="11010" width="53.28515625" style="115" bestFit="1" customWidth="1"/>
    <col min="11011" max="11011" width="7.85546875" style="115" bestFit="1" customWidth="1"/>
    <col min="11012" max="11012" width="10.140625" style="115" bestFit="1" customWidth="1"/>
    <col min="11013" max="11013" width="8.7109375" style="115" bestFit="1" customWidth="1"/>
    <col min="11014" max="11014" width="10.140625" style="115" bestFit="1" customWidth="1"/>
    <col min="11015" max="11017" width="8.7109375" style="115" bestFit="1" customWidth="1"/>
    <col min="11018" max="11018" width="10" style="115" bestFit="1" customWidth="1"/>
    <col min="11019" max="11019" width="9.140625" style="115" bestFit="1" customWidth="1"/>
    <col min="11020" max="11264" width="11.5703125" style="115"/>
    <col min="11265" max="11265" width="14.140625" style="115" bestFit="1" customWidth="1"/>
    <col min="11266" max="11266" width="53.28515625" style="115" bestFit="1" customWidth="1"/>
    <col min="11267" max="11267" width="7.85546875" style="115" bestFit="1" customWidth="1"/>
    <col min="11268" max="11268" width="10.140625" style="115" bestFit="1" customWidth="1"/>
    <col min="11269" max="11269" width="8.7109375" style="115" bestFit="1" customWidth="1"/>
    <col min="11270" max="11270" width="10.140625" style="115" bestFit="1" customWidth="1"/>
    <col min="11271" max="11273" width="8.7109375" style="115" bestFit="1" customWidth="1"/>
    <col min="11274" max="11274" width="10" style="115" bestFit="1" customWidth="1"/>
    <col min="11275" max="11275" width="9.140625" style="115" bestFit="1" customWidth="1"/>
    <col min="11276" max="11520" width="11.5703125" style="115"/>
    <col min="11521" max="11521" width="14.140625" style="115" bestFit="1" customWidth="1"/>
    <col min="11522" max="11522" width="53.28515625" style="115" bestFit="1" customWidth="1"/>
    <col min="11523" max="11523" width="7.85546875" style="115" bestFit="1" customWidth="1"/>
    <col min="11524" max="11524" width="10.140625" style="115" bestFit="1" customWidth="1"/>
    <col min="11525" max="11525" width="8.7109375" style="115" bestFit="1" customWidth="1"/>
    <col min="11526" max="11526" width="10.140625" style="115" bestFit="1" customWidth="1"/>
    <col min="11527" max="11529" width="8.7109375" style="115" bestFit="1" customWidth="1"/>
    <col min="11530" max="11530" width="10" style="115" bestFit="1" customWidth="1"/>
    <col min="11531" max="11531" width="9.140625" style="115" bestFit="1" customWidth="1"/>
    <col min="11532" max="11776" width="11.5703125" style="115"/>
    <col min="11777" max="11777" width="14.140625" style="115" bestFit="1" customWidth="1"/>
    <col min="11778" max="11778" width="53.28515625" style="115" bestFit="1" customWidth="1"/>
    <col min="11779" max="11779" width="7.85546875" style="115" bestFit="1" customWidth="1"/>
    <col min="11780" max="11780" width="10.140625" style="115" bestFit="1" customWidth="1"/>
    <col min="11781" max="11781" width="8.7109375" style="115" bestFit="1" customWidth="1"/>
    <col min="11782" max="11782" width="10.140625" style="115" bestFit="1" customWidth="1"/>
    <col min="11783" max="11785" width="8.7109375" style="115" bestFit="1" customWidth="1"/>
    <col min="11786" max="11786" width="10" style="115" bestFit="1" customWidth="1"/>
    <col min="11787" max="11787" width="9.140625" style="115" bestFit="1" customWidth="1"/>
    <col min="11788" max="12032" width="11.5703125" style="115"/>
    <col min="12033" max="12033" width="14.140625" style="115" bestFit="1" customWidth="1"/>
    <col min="12034" max="12034" width="53.28515625" style="115" bestFit="1" customWidth="1"/>
    <col min="12035" max="12035" width="7.85546875" style="115" bestFit="1" customWidth="1"/>
    <col min="12036" max="12036" width="10.140625" style="115" bestFit="1" customWidth="1"/>
    <col min="12037" max="12037" width="8.7109375" style="115" bestFit="1" customWidth="1"/>
    <col min="12038" max="12038" width="10.140625" style="115" bestFit="1" customWidth="1"/>
    <col min="12039" max="12041" width="8.7109375" style="115" bestFit="1" customWidth="1"/>
    <col min="12042" max="12042" width="10" style="115" bestFit="1" customWidth="1"/>
    <col min="12043" max="12043" width="9.140625" style="115" bestFit="1" customWidth="1"/>
    <col min="12044" max="12288" width="11.5703125" style="115"/>
    <col min="12289" max="12289" width="14.140625" style="115" bestFit="1" customWidth="1"/>
    <col min="12290" max="12290" width="53.28515625" style="115" bestFit="1" customWidth="1"/>
    <col min="12291" max="12291" width="7.85546875" style="115" bestFit="1" customWidth="1"/>
    <col min="12292" max="12292" width="10.140625" style="115" bestFit="1" customWidth="1"/>
    <col min="12293" max="12293" width="8.7109375" style="115" bestFit="1" customWidth="1"/>
    <col min="12294" max="12294" width="10.140625" style="115" bestFit="1" customWidth="1"/>
    <col min="12295" max="12297" width="8.7109375" style="115" bestFit="1" customWidth="1"/>
    <col min="12298" max="12298" width="10" style="115" bestFit="1" customWidth="1"/>
    <col min="12299" max="12299" width="9.140625" style="115" bestFit="1" customWidth="1"/>
    <col min="12300" max="12544" width="11.5703125" style="115"/>
    <col min="12545" max="12545" width="14.140625" style="115" bestFit="1" customWidth="1"/>
    <col min="12546" max="12546" width="53.28515625" style="115" bestFit="1" customWidth="1"/>
    <col min="12547" max="12547" width="7.85546875" style="115" bestFit="1" customWidth="1"/>
    <col min="12548" max="12548" width="10.140625" style="115" bestFit="1" customWidth="1"/>
    <col min="12549" max="12549" width="8.7109375" style="115" bestFit="1" customWidth="1"/>
    <col min="12550" max="12550" width="10.140625" style="115" bestFit="1" customWidth="1"/>
    <col min="12551" max="12553" width="8.7109375" style="115" bestFit="1" customWidth="1"/>
    <col min="12554" max="12554" width="10" style="115" bestFit="1" customWidth="1"/>
    <col min="12555" max="12555" width="9.140625" style="115" bestFit="1" customWidth="1"/>
    <col min="12556" max="12800" width="11.5703125" style="115"/>
    <col min="12801" max="12801" width="14.140625" style="115" bestFit="1" customWidth="1"/>
    <col min="12802" max="12802" width="53.28515625" style="115" bestFit="1" customWidth="1"/>
    <col min="12803" max="12803" width="7.85546875" style="115" bestFit="1" customWidth="1"/>
    <col min="12804" max="12804" width="10.140625" style="115" bestFit="1" customWidth="1"/>
    <col min="12805" max="12805" width="8.7109375" style="115" bestFit="1" customWidth="1"/>
    <col min="12806" max="12806" width="10.140625" style="115" bestFit="1" customWidth="1"/>
    <col min="12807" max="12809" width="8.7109375" style="115" bestFit="1" customWidth="1"/>
    <col min="12810" max="12810" width="10" style="115" bestFit="1" customWidth="1"/>
    <col min="12811" max="12811" width="9.140625" style="115" bestFit="1" customWidth="1"/>
    <col min="12812" max="13056" width="11.5703125" style="115"/>
    <col min="13057" max="13057" width="14.140625" style="115" bestFit="1" customWidth="1"/>
    <col min="13058" max="13058" width="53.28515625" style="115" bestFit="1" customWidth="1"/>
    <col min="13059" max="13059" width="7.85546875" style="115" bestFit="1" customWidth="1"/>
    <col min="13060" max="13060" width="10.140625" style="115" bestFit="1" customWidth="1"/>
    <col min="13061" max="13061" width="8.7109375" style="115" bestFit="1" customWidth="1"/>
    <col min="13062" max="13062" width="10.140625" style="115" bestFit="1" customWidth="1"/>
    <col min="13063" max="13065" width="8.7109375" style="115" bestFit="1" customWidth="1"/>
    <col min="13066" max="13066" width="10" style="115" bestFit="1" customWidth="1"/>
    <col min="13067" max="13067" width="9.140625" style="115" bestFit="1" customWidth="1"/>
    <col min="13068" max="13312" width="11.5703125" style="115"/>
    <col min="13313" max="13313" width="14.140625" style="115" bestFit="1" customWidth="1"/>
    <col min="13314" max="13314" width="53.28515625" style="115" bestFit="1" customWidth="1"/>
    <col min="13315" max="13315" width="7.85546875" style="115" bestFit="1" customWidth="1"/>
    <col min="13316" max="13316" width="10.140625" style="115" bestFit="1" customWidth="1"/>
    <col min="13317" max="13317" width="8.7109375" style="115" bestFit="1" customWidth="1"/>
    <col min="13318" max="13318" width="10.140625" style="115" bestFit="1" customWidth="1"/>
    <col min="13319" max="13321" width="8.7109375" style="115" bestFit="1" customWidth="1"/>
    <col min="13322" max="13322" width="10" style="115" bestFit="1" customWidth="1"/>
    <col min="13323" max="13323" width="9.140625" style="115" bestFit="1" customWidth="1"/>
    <col min="13324" max="13568" width="11.5703125" style="115"/>
    <col min="13569" max="13569" width="14.140625" style="115" bestFit="1" customWidth="1"/>
    <col min="13570" max="13570" width="53.28515625" style="115" bestFit="1" customWidth="1"/>
    <col min="13571" max="13571" width="7.85546875" style="115" bestFit="1" customWidth="1"/>
    <col min="13572" max="13572" width="10.140625" style="115" bestFit="1" customWidth="1"/>
    <col min="13573" max="13573" width="8.7109375" style="115" bestFit="1" customWidth="1"/>
    <col min="13574" max="13574" width="10.140625" style="115" bestFit="1" customWidth="1"/>
    <col min="13575" max="13577" width="8.7109375" style="115" bestFit="1" customWidth="1"/>
    <col min="13578" max="13578" width="10" style="115" bestFit="1" customWidth="1"/>
    <col min="13579" max="13579" width="9.140625" style="115" bestFit="1" customWidth="1"/>
    <col min="13580" max="13824" width="11.5703125" style="115"/>
    <col min="13825" max="13825" width="14.140625" style="115" bestFit="1" customWidth="1"/>
    <col min="13826" max="13826" width="53.28515625" style="115" bestFit="1" customWidth="1"/>
    <col min="13827" max="13827" width="7.85546875" style="115" bestFit="1" customWidth="1"/>
    <col min="13828" max="13828" width="10.140625" style="115" bestFit="1" customWidth="1"/>
    <col min="13829" max="13829" width="8.7109375" style="115" bestFit="1" customWidth="1"/>
    <col min="13830" max="13830" width="10.140625" style="115" bestFit="1" customWidth="1"/>
    <col min="13831" max="13833" width="8.7109375" style="115" bestFit="1" customWidth="1"/>
    <col min="13834" max="13834" width="10" style="115" bestFit="1" customWidth="1"/>
    <col min="13835" max="13835" width="9.140625" style="115" bestFit="1" customWidth="1"/>
    <col min="13836" max="14080" width="11.5703125" style="115"/>
    <col min="14081" max="14081" width="14.140625" style="115" bestFit="1" customWidth="1"/>
    <col min="14082" max="14082" width="53.28515625" style="115" bestFit="1" customWidth="1"/>
    <col min="14083" max="14083" width="7.85546875" style="115" bestFit="1" customWidth="1"/>
    <col min="14084" max="14084" width="10.140625" style="115" bestFit="1" customWidth="1"/>
    <col min="14085" max="14085" width="8.7109375" style="115" bestFit="1" customWidth="1"/>
    <col min="14086" max="14086" width="10.140625" style="115" bestFit="1" customWidth="1"/>
    <col min="14087" max="14089" width="8.7109375" style="115" bestFit="1" customWidth="1"/>
    <col min="14090" max="14090" width="10" style="115" bestFit="1" customWidth="1"/>
    <col min="14091" max="14091" width="9.140625" style="115" bestFit="1" customWidth="1"/>
    <col min="14092" max="14336" width="11.5703125" style="115"/>
    <col min="14337" max="14337" width="14.140625" style="115" bestFit="1" customWidth="1"/>
    <col min="14338" max="14338" width="53.28515625" style="115" bestFit="1" customWidth="1"/>
    <col min="14339" max="14339" width="7.85546875" style="115" bestFit="1" customWidth="1"/>
    <col min="14340" max="14340" width="10.140625" style="115" bestFit="1" customWidth="1"/>
    <col min="14341" max="14341" width="8.7109375" style="115" bestFit="1" customWidth="1"/>
    <col min="14342" max="14342" width="10.140625" style="115" bestFit="1" customWidth="1"/>
    <col min="14343" max="14345" width="8.7109375" style="115" bestFit="1" customWidth="1"/>
    <col min="14346" max="14346" width="10" style="115" bestFit="1" customWidth="1"/>
    <col min="14347" max="14347" width="9.140625" style="115" bestFit="1" customWidth="1"/>
    <col min="14348" max="14592" width="11.5703125" style="115"/>
    <col min="14593" max="14593" width="14.140625" style="115" bestFit="1" customWidth="1"/>
    <col min="14594" max="14594" width="53.28515625" style="115" bestFit="1" customWidth="1"/>
    <col min="14595" max="14595" width="7.85546875" style="115" bestFit="1" customWidth="1"/>
    <col min="14596" max="14596" width="10.140625" style="115" bestFit="1" customWidth="1"/>
    <col min="14597" max="14597" width="8.7109375" style="115" bestFit="1" customWidth="1"/>
    <col min="14598" max="14598" width="10.140625" style="115" bestFit="1" customWidth="1"/>
    <col min="14599" max="14601" width="8.7109375" style="115" bestFit="1" customWidth="1"/>
    <col min="14602" max="14602" width="10" style="115" bestFit="1" customWidth="1"/>
    <col min="14603" max="14603" width="9.140625" style="115" bestFit="1" customWidth="1"/>
    <col min="14604" max="14848" width="11.5703125" style="115"/>
    <col min="14849" max="14849" width="14.140625" style="115" bestFit="1" customWidth="1"/>
    <col min="14850" max="14850" width="53.28515625" style="115" bestFit="1" customWidth="1"/>
    <col min="14851" max="14851" width="7.85546875" style="115" bestFit="1" customWidth="1"/>
    <col min="14852" max="14852" width="10.140625" style="115" bestFit="1" customWidth="1"/>
    <col min="14853" max="14853" width="8.7109375" style="115" bestFit="1" customWidth="1"/>
    <col min="14854" max="14854" width="10.140625" style="115" bestFit="1" customWidth="1"/>
    <col min="14855" max="14857" width="8.7109375" style="115" bestFit="1" customWidth="1"/>
    <col min="14858" max="14858" width="10" style="115" bestFit="1" customWidth="1"/>
    <col min="14859" max="14859" width="9.140625" style="115" bestFit="1" customWidth="1"/>
    <col min="14860" max="15104" width="11.5703125" style="115"/>
    <col min="15105" max="15105" width="14.140625" style="115" bestFit="1" customWidth="1"/>
    <col min="15106" max="15106" width="53.28515625" style="115" bestFit="1" customWidth="1"/>
    <col min="15107" max="15107" width="7.85546875" style="115" bestFit="1" customWidth="1"/>
    <col min="15108" max="15108" width="10.140625" style="115" bestFit="1" customWidth="1"/>
    <col min="15109" max="15109" width="8.7109375" style="115" bestFit="1" customWidth="1"/>
    <col min="15110" max="15110" width="10.140625" style="115" bestFit="1" customWidth="1"/>
    <col min="15111" max="15113" width="8.7109375" style="115" bestFit="1" customWidth="1"/>
    <col min="15114" max="15114" width="10" style="115" bestFit="1" customWidth="1"/>
    <col min="15115" max="15115" width="9.140625" style="115" bestFit="1" customWidth="1"/>
    <col min="15116" max="15360" width="11.5703125" style="115"/>
    <col min="15361" max="15361" width="14.140625" style="115" bestFit="1" customWidth="1"/>
    <col min="15362" max="15362" width="53.28515625" style="115" bestFit="1" customWidth="1"/>
    <col min="15363" max="15363" width="7.85546875" style="115" bestFit="1" customWidth="1"/>
    <col min="15364" max="15364" width="10.140625" style="115" bestFit="1" customWidth="1"/>
    <col min="15365" max="15365" width="8.7109375" style="115" bestFit="1" customWidth="1"/>
    <col min="15366" max="15366" width="10.140625" style="115" bestFit="1" customWidth="1"/>
    <col min="15367" max="15369" width="8.7109375" style="115" bestFit="1" customWidth="1"/>
    <col min="15370" max="15370" width="10" style="115" bestFit="1" customWidth="1"/>
    <col min="15371" max="15371" width="9.140625" style="115" bestFit="1" customWidth="1"/>
    <col min="15372" max="15616" width="11.5703125" style="115"/>
    <col min="15617" max="15617" width="14.140625" style="115" bestFit="1" customWidth="1"/>
    <col min="15618" max="15618" width="53.28515625" style="115" bestFit="1" customWidth="1"/>
    <col min="15619" max="15619" width="7.85546875" style="115" bestFit="1" customWidth="1"/>
    <col min="15620" max="15620" width="10.140625" style="115" bestFit="1" customWidth="1"/>
    <col min="15621" max="15621" width="8.7109375" style="115" bestFit="1" customWidth="1"/>
    <col min="15622" max="15622" width="10.140625" style="115" bestFit="1" customWidth="1"/>
    <col min="15623" max="15625" width="8.7109375" style="115" bestFit="1" customWidth="1"/>
    <col min="15626" max="15626" width="10" style="115" bestFit="1" customWidth="1"/>
    <col min="15627" max="15627" width="9.140625" style="115" bestFit="1" customWidth="1"/>
    <col min="15628" max="15872" width="11.5703125" style="115"/>
    <col min="15873" max="15873" width="14.140625" style="115" bestFit="1" customWidth="1"/>
    <col min="15874" max="15874" width="53.28515625" style="115" bestFit="1" customWidth="1"/>
    <col min="15875" max="15875" width="7.85546875" style="115" bestFit="1" customWidth="1"/>
    <col min="15876" max="15876" width="10.140625" style="115" bestFit="1" customWidth="1"/>
    <col min="15877" max="15877" width="8.7109375" style="115" bestFit="1" customWidth="1"/>
    <col min="15878" max="15878" width="10.140625" style="115" bestFit="1" customWidth="1"/>
    <col min="15879" max="15881" width="8.7109375" style="115" bestFit="1" customWidth="1"/>
    <col min="15882" max="15882" width="10" style="115" bestFit="1" customWidth="1"/>
    <col min="15883" max="15883" width="9.140625" style="115" bestFit="1" customWidth="1"/>
    <col min="15884" max="16128" width="11.5703125" style="115"/>
    <col min="16129" max="16129" width="14.140625" style="115" bestFit="1" customWidth="1"/>
    <col min="16130" max="16130" width="53.28515625" style="115" bestFit="1" customWidth="1"/>
    <col min="16131" max="16131" width="7.85546875" style="115" bestFit="1" customWidth="1"/>
    <col min="16132" max="16132" width="10.140625" style="115" bestFit="1" customWidth="1"/>
    <col min="16133" max="16133" width="8.7109375" style="115" bestFit="1" customWidth="1"/>
    <col min="16134" max="16134" width="10.140625" style="115" bestFit="1" customWidth="1"/>
    <col min="16135" max="16137" width="8.7109375" style="115" bestFit="1" customWidth="1"/>
    <col min="16138" max="16138" width="10" style="115" bestFit="1" customWidth="1"/>
    <col min="16139" max="16139" width="9.140625" style="115" bestFit="1" customWidth="1"/>
    <col min="16140" max="16384" width="11.5703125" style="115"/>
  </cols>
  <sheetData>
    <row r="1" spans="1:11" ht="18" x14ac:dyDescent="0.25">
      <c r="A1" s="564" t="s">
        <v>758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</row>
    <row r="2" spans="1:11" ht="15.75" x14ac:dyDescent="0.2">
      <c r="A2" s="116" t="s">
        <v>834</v>
      </c>
      <c r="B2" s="288" t="s">
        <v>835</v>
      </c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5.75" x14ac:dyDescent="0.2">
      <c r="A3" s="116" t="s">
        <v>836</v>
      </c>
      <c r="B3" s="288" t="s">
        <v>837</v>
      </c>
      <c r="C3" s="563"/>
      <c r="D3" s="563"/>
      <c r="E3" s="563"/>
      <c r="F3" s="563"/>
      <c r="G3" s="563"/>
      <c r="H3" s="563"/>
      <c r="I3" s="563"/>
      <c r="J3" s="563"/>
      <c r="K3" s="563"/>
    </row>
    <row r="4" spans="1:11" ht="15.75" x14ac:dyDescent="0.2">
      <c r="A4" s="116" t="s">
        <v>838</v>
      </c>
      <c r="B4" s="288" t="s">
        <v>839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1:11" ht="15.75" x14ac:dyDescent="0.2">
      <c r="A5" s="116" t="s">
        <v>840</v>
      </c>
      <c r="B5" s="288" t="s">
        <v>1216</v>
      </c>
      <c r="C5" s="563"/>
      <c r="D5" s="563"/>
      <c r="E5" s="563"/>
      <c r="F5" s="563"/>
      <c r="G5" s="563"/>
      <c r="H5" s="563"/>
      <c r="I5" s="563"/>
      <c r="J5" s="563"/>
      <c r="K5" s="563"/>
    </row>
    <row r="6" spans="1:11" ht="15.75" x14ac:dyDescent="0.2">
      <c r="A6" s="116" t="s">
        <v>841</v>
      </c>
      <c r="B6" s="288" t="s">
        <v>1218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1:11" ht="15.75" x14ac:dyDescent="0.2">
      <c r="A7" s="116" t="s">
        <v>842</v>
      </c>
      <c r="B7" s="288" t="s">
        <v>851</v>
      </c>
      <c r="C7" s="563"/>
      <c r="D7" s="563"/>
      <c r="E7" s="563"/>
      <c r="F7" s="563"/>
      <c r="G7" s="563"/>
      <c r="H7" s="563"/>
      <c r="I7" s="563"/>
      <c r="J7" s="563"/>
      <c r="K7" s="563"/>
    </row>
    <row r="8" spans="1:11" x14ac:dyDescent="0.2">
      <c r="A8" s="565" t="s">
        <v>771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 customHeight="1" x14ac:dyDescent="0.2">
      <c r="A9" s="289" t="s">
        <v>772</v>
      </c>
      <c r="B9" s="289" t="s">
        <v>773</v>
      </c>
      <c r="C9" s="566" t="s">
        <v>774</v>
      </c>
      <c r="D9" s="566"/>
      <c r="E9" s="566" t="s">
        <v>775</v>
      </c>
      <c r="F9" s="566"/>
      <c r="G9" s="566" t="s">
        <v>776</v>
      </c>
      <c r="H9" s="566"/>
      <c r="I9" s="566" t="s">
        <v>777</v>
      </c>
      <c r="J9" s="566"/>
      <c r="K9" s="289" t="s">
        <v>778</v>
      </c>
    </row>
    <row r="10" spans="1:11" x14ac:dyDescent="0.2">
      <c r="A10" s="194" t="s">
        <v>852</v>
      </c>
      <c r="B10" s="194" t="s">
        <v>853</v>
      </c>
      <c r="C10" s="195">
        <v>0</v>
      </c>
      <c r="D10" s="195">
        <v>0</v>
      </c>
      <c r="E10" s="195">
        <v>0</v>
      </c>
      <c r="F10" s="195">
        <v>362291.12</v>
      </c>
      <c r="G10" s="195">
        <v>0</v>
      </c>
      <c r="H10" s="195">
        <v>362291.12</v>
      </c>
      <c r="I10" s="195">
        <v>0</v>
      </c>
      <c r="J10" s="195">
        <v>362291.12</v>
      </c>
      <c r="K10" s="195">
        <v>-362291.12</v>
      </c>
    </row>
    <row r="11" spans="1:11" x14ac:dyDescent="0.2">
      <c r="A11" s="220" t="s">
        <v>785</v>
      </c>
      <c r="B11" s="220" t="s">
        <v>786</v>
      </c>
      <c r="C11" s="221">
        <v>0</v>
      </c>
      <c r="D11" s="221">
        <v>0</v>
      </c>
      <c r="E11" s="221">
        <v>0</v>
      </c>
      <c r="F11" s="221">
        <v>378.51</v>
      </c>
      <c r="G11" s="221">
        <v>0</v>
      </c>
      <c r="H11" s="221">
        <v>378.51</v>
      </c>
      <c r="I11" s="221">
        <v>0</v>
      </c>
      <c r="J11" s="221">
        <v>378.51</v>
      </c>
      <c r="K11" s="221">
        <v>-378.51</v>
      </c>
    </row>
    <row r="12" spans="1:11" x14ac:dyDescent="0.2">
      <c r="A12" s="143" t="s">
        <v>858</v>
      </c>
      <c r="B12" s="143" t="s">
        <v>29</v>
      </c>
      <c r="C12" s="144">
        <v>0</v>
      </c>
      <c r="D12" s="144">
        <v>0</v>
      </c>
      <c r="E12" s="144">
        <v>0</v>
      </c>
      <c r="F12" s="144">
        <v>0.89</v>
      </c>
      <c r="G12" s="144">
        <v>0</v>
      </c>
      <c r="H12" s="144">
        <v>0.89</v>
      </c>
      <c r="I12" s="144">
        <v>0</v>
      </c>
      <c r="J12" s="144">
        <v>0.89</v>
      </c>
      <c r="K12" s="144">
        <v>-0.89</v>
      </c>
    </row>
    <row r="13" spans="1:11" x14ac:dyDescent="0.2">
      <c r="A13" s="282" t="s">
        <v>801</v>
      </c>
      <c r="B13" s="282" t="s">
        <v>802</v>
      </c>
      <c r="C13" s="283">
        <v>0</v>
      </c>
      <c r="D13" s="283">
        <v>0</v>
      </c>
      <c r="E13" s="283">
        <v>0</v>
      </c>
      <c r="F13" s="283">
        <v>689.3</v>
      </c>
      <c r="G13" s="283">
        <v>0</v>
      </c>
      <c r="H13" s="283">
        <v>689.3</v>
      </c>
      <c r="I13" s="283">
        <v>0</v>
      </c>
      <c r="J13" s="283">
        <v>689.3</v>
      </c>
      <c r="K13" s="283">
        <v>-689.3</v>
      </c>
    </row>
    <row r="14" spans="1:11" ht="14.25" x14ac:dyDescent="0.2">
      <c r="A14" s="567" t="s">
        <v>845</v>
      </c>
      <c r="B14" s="567"/>
      <c r="C14" s="121">
        <v>0</v>
      </c>
      <c r="D14" s="121">
        <v>0</v>
      </c>
      <c r="E14" s="121">
        <v>0</v>
      </c>
      <c r="F14" s="121">
        <v>363359.82</v>
      </c>
      <c r="G14" s="121">
        <v>0</v>
      </c>
      <c r="H14" s="121">
        <v>363359.82</v>
      </c>
      <c r="I14" s="121">
        <v>0</v>
      </c>
      <c r="J14" s="121">
        <v>363359.82</v>
      </c>
      <c r="K14" s="121">
        <v>-363359.82</v>
      </c>
    </row>
    <row r="15" spans="1:11" x14ac:dyDescent="0.2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x14ac:dyDescent="0.2">
      <c r="A16" s="565" t="s">
        <v>771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</row>
    <row r="17" spans="1:11" ht="12.75" customHeight="1" x14ac:dyDescent="0.2">
      <c r="A17" s="289" t="s">
        <v>772</v>
      </c>
      <c r="B17" s="289" t="s">
        <v>773</v>
      </c>
      <c r="C17" s="566" t="s">
        <v>774</v>
      </c>
      <c r="D17" s="566"/>
      <c r="E17" s="566" t="s">
        <v>775</v>
      </c>
      <c r="F17" s="566"/>
      <c r="G17" s="566" t="s">
        <v>776</v>
      </c>
      <c r="H17" s="566"/>
      <c r="I17" s="566" t="s">
        <v>777</v>
      </c>
      <c r="J17" s="566"/>
      <c r="K17" s="289" t="s">
        <v>778</v>
      </c>
    </row>
    <row r="18" spans="1:11" x14ac:dyDescent="0.2">
      <c r="A18" s="315" t="s">
        <v>440</v>
      </c>
      <c r="B18" s="315" t="s">
        <v>808</v>
      </c>
      <c r="C18" s="316">
        <v>0</v>
      </c>
      <c r="D18" s="316">
        <v>0</v>
      </c>
      <c r="E18" s="316">
        <v>142158.9</v>
      </c>
      <c r="F18" s="316">
        <v>0</v>
      </c>
      <c r="G18" s="316">
        <v>142158.9</v>
      </c>
      <c r="H18" s="316">
        <v>0</v>
      </c>
      <c r="I18" s="316">
        <v>142158.9</v>
      </c>
      <c r="J18" s="316">
        <v>0</v>
      </c>
      <c r="K18" s="316">
        <v>142158.9</v>
      </c>
    </row>
    <row r="19" spans="1:11" x14ac:dyDescent="0.2">
      <c r="A19" s="313" t="s">
        <v>438</v>
      </c>
      <c r="B19" s="313" t="s">
        <v>437</v>
      </c>
      <c r="C19" s="314">
        <v>0</v>
      </c>
      <c r="D19" s="314">
        <v>0</v>
      </c>
      <c r="E19" s="314">
        <v>888.47</v>
      </c>
      <c r="F19" s="314">
        <v>0</v>
      </c>
      <c r="G19" s="314">
        <v>888.47</v>
      </c>
      <c r="H19" s="314">
        <v>0</v>
      </c>
      <c r="I19" s="314">
        <v>888.47</v>
      </c>
      <c r="J19" s="314">
        <v>0</v>
      </c>
      <c r="K19" s="314">
        <v>888.47</v>
      </c>
    </row>
    <row r="20" spans="1:11" x14ac:dyDescent="0.2">
      <c r="A20" s="315" t="s">
        <v>432</v>
      </c>
      <c r="B20" s="315" t="s">
        <v>859</v>
      </c>
      <c r="C20" s="316">
        <v>0</v>
      </c>
      <c r="D20" s="316">
        <v>0</v>
      </c>
      <c r="E20" s="316">
        <v>42.31</v>
      </c>
      <c r="F20" s="316">
        <v>0</v>
      </c>
      <c r="G20" s="316">
        <v>42.31</v>
      </c>
      <c r="H20" s="316">
        <v>0</v>
      </c>
      <c r="I20" s="316">
        <v>42.31</v>
      </c>
      <c r="J20" s="316">
        <v>0</v>
      </c>
      <c r="K20" s="316">
        <v>42.31</v>
      </c>
    </row>
    <row r="21" spans="1:11" x14ac:dyDescent="0.2">
      <c r="A21" s="315" t="s">
        <v>414</v>
      </c>
      <c r="B21" s="315" t="s">
        <v>809</v>
      </c>
      <c r="C21" s="316">
        <v>0</v>
      </c>
      <c r="D21" s="316">
        <v>0</v>
      </c>
      <c r="E21" s="316">
        <v>25215.19</v>
      </c>
      <c r="F21" s="316">
        <v>0</v>
      </c>
      <c r="G21" s="316">
        <v>25215.19</v>
      </c>
      <c r="H21" s="316">
        <v>0</v>
      </c>
      <c r="I21" s="316">
        <v>25215.19</v>
      </c>
      <c r="J21" s="316">
        <v>0</v>
      </c>
      <c r="K21" s="316">
        <v>25215.19</v>
      </c>
    </row>
    <row r="22" spans="1:11" x14ac:dyDescent="0.2">
      <c r="A22" s="313" t="s">
        <v>406</v>
      </c>
      <c r="B22" s="313" t="s">
        <v>397</v>
      </c>
      <c r="C22" s="314">
        <v>0</v>
      </c>
      <c r="D22" s="314">
        <v>0</v>
      </c>
      <c r="E22" s="314">
        <v>9257.99</v>
      </c>
      <c r="F22" s="314">
        <v>0</v>
      </c>
      <c r="G22" s="314">
        <v>9257.99</v>
      </c>
      <c r="H22" s="314">
        <v>0</v>
      </c>
      <c r="I22" s="314">
        <v>9257.99</v>
      </c>
      <c r="J22" s="314">
        <v>0</v>
      </c>
      <c r="K22" s="314">
        <v>9257.99</v>
      </c>
    </row>
    <row r="23" spans="1:11" x14ac:dyDescent="0.2">
      <c r="A23" s="313" t="s">
        <v>405</v>
      </c>
      <c r="B23" s="313" t="s">
        <v>393</v>
      </c>
      <c r="C23" s="314">
        <v>0</v>
      </c>
      <c r="D23" s="314">
        <v>0</v>
      </c>
      <c r="E23" s="314">
        <v>2320.5500000000002</v>
      </c>
      <c r="F23" s="314">
        <v>0</v>
      </c>
      <c r="G23" s="314">
        <v>2320.5500000000002</v>
      </c>
      <c r="H23" s="314">
        <v>0</v>
      </c>
      <c r="I23" s="314">
        <v>2320.5500000000002</v>
      </c>
      <c r="J23" s="314">
        <v>0</v>
      </c>
      <c r="K23" s="314">
        <v>2320.5500000000002</v>
      </c>
    </row>
    <row r="24" spans="1:11" x14ac:dyDescent="0.2">
      <c r="A24" s="143" t="s">
        <v>390</v>
      </c>
      <c r="B24" s="143" t="s">
        <v>810</v>
      </c>
      <c r="C24" s="144">
        <v>0</v>
      </c>
      <c r="D24" s="144">
        <v>0</v>
      </c>
      <c r="E24" s="144">
        <v>31132.54</v>
      </c>
      <c r="F24" s="144">
        <v>0</v>
      </c>
      <c r="G24" s="144">
        <v>31132.54</v>
      </c>
      <c r="H24" s="144">
        <v>0</v>
      </c>
      <c r="I24" s="144">
        <v>31132.54</v>
      </c>
      <c r="J24" s="144">
        <v>0</v>
      </c>
      <c r="K24" s="144">
        <v>31132.54</v>
      </c>
    </row>
    <row r="25" spans="1:11" x14ac:dyDescent="0.2">
      <c r="A25" s="143" t="s">
        <v>388</v>
      </c>
      <c r="B25" s="143" t="s">
        <v>811</v>
      </c>
      <c r="C25" s="144">
        <v>0</v>
      </c>
      <c r="D25" s="144">
        <v>0</v>
      </c>
      <c r="E25" s="144">
        <v>9733.83</v>
      </c>
      <c r="F25" s="144">
        <v>0</v>
      </c>
      <c r="G25" s="144">
        <v>9733.83</v>
      </c>
      <c r="H25" s="144">
        <v>0</v>
      </c>
      <c r="I25" s="144">
        <v>9733.83</v>
      </c>
      <c r="J25" s="144">
        <v>0</v>
      </c>
      <c r="K25" s="144">
        <v>9733.83</v>
      </c>
    </row>
    <row r="26" spans="1:11" x14ac:dyDescent="0.2">
      <c r="A26" s="317" t="s">
        <v>372</v>
      </c>
      <c r="B26" s="317" t="s">
        <v>371</v>
      </c>
      <c r="C26" s="318">
        <v>0</v>
      </c>
      <c r="D26" s="318">
        <v>0</v>
      </c>
      <c r="E26" s="318">
        <v>33276.01</v>
      </c>
      <c r="F26" s="318">
        <v>0</v>
      </c>
      <c r="G26" s="318">
        <v>33276.01</v>
      </c>
      <c r="H26" s="318">
        <v>0</v>
      </c>
      <c r="I26" s="318">
        <v>33276.01</v>
      </c>
      <c r="J26" s="318">
        <v>0</v>
      </c>
      <c r="K26" s="318">
        <v>33276.01</v>
      </c>
    </row>
    <row r="27" spans="1:11" x14ac:dyDescent="0.2">
      <c r="A27" s="313" t="s">
        <v>378</v>
      </c>
      <c r="B27" s="313" t="s">
        <v>812</v>
      </c>
      <c r="C27" s="314">
        <v>0</v>
      </c>
      <c r="D27" s="314">
        <v>0</v>
      </c>
      <c r="E27" s="314">
        <v>349.86</v>
      </c>
      <c r="F27" s="314">
        <v>0</v>
      </c>
      <c r="G27" s="314">
        <v>349.86</v>
      </c>
      <c r="H27" s="314">
        <v>0</v>
      </c>
      <c r="I27" s="314">
        <v>349.86</v>
      </c>
      <c r="J27" s="314">
        <v>0</v>
      </c>
      <c r="K27" s="314">
        <v>349.86</v>
      </c>
    </row>
    <row r="28" spans="1:11" x14ac:dyDescent="0.2">
      <c r="A28" s="311" t="s">
        <v>364</v>
      </c>
      <c r="B28" s="311" t="s">
        <v>813</v>
      </c>
      <c r="C28" s="312">
        <v>0</v>
      </c>
      <c r="D28" s="312">
        <v>0</v>
      </c>
      <c r="E28" s="312">
        <v>27</v>
      </c>
      <c r="F28" s="312">
        <v>0</v>
      </c>
      <c r="G28" s="312">
        <v>27</v>
      </c>
      <c r="H28" s="312">
        <v>0</v>
      </c>
      <c r="I28" s="312">
        <v>27</v>
      </c>
      <c r="J28" s="312">
        <v>0</v>
      </c>
      <c r="K28" s="312">
        <v>27</v>
      </c>
    </row>
    <row r="29" spans="1:11" x14ac:dyDescent="0.2">
      <c r="A29" s="311" t="s">
        <v>362</v>
      </c>
      <c r="B29" s="311" t="s">
        <v>361</v>
      </c>
      <c r="C29" s="312">
        <v>0</v>
      </c>
      <c r="D29" s="312">
        <v>0</v>
      </c>
      <c r="E29" s="312">
        <v>1063.55</v>
      </c>
      <c r="F29" s="312">
        <v>0</v>
      </c>
      <c r="G29" s="312">
        <v>1063.55</v>
      </c>
      <c r="H29" s="312">
        <v>0</v>
      </c>
      <c r="I29" s="312">
        <v>1063.55</v>
      </c>
      <c r="J29" s="312">
        <v>0</v>
      </c>
      <c r="K29" s="312">
        <v>1063.55</v>
      </c>
    </row>
    <row r="30" spans="1:11" x14ac:dyDescent="0.2">
      <c r="A30" s="311" t="s">
        <v>360</v>
      </c>
      <c r="B30" s="311" t="s">
        <v>359</v>
      </c>
      <c r="C30" s="312">
        <v>0</v>
      </c>
      <c r="D30" s="312">
        <v>0</v>
      </c>
      <c r="E30" s="312">
        <v>17.3</v>
      </c>
      <c r="F30" s="312">
        <v>0</v>
      </c>
      <c r="G30" s="312">
        <v>17.3</v>
      </c>
      <c r="H30" s="312">
        <v>0</v>
      </c>
      <c r="I30" s="312">
        <v>17.3</v>
      </c>
      <c r="J30" s="312">
        <v>0</v>
      </c>
      <c r="K30" s="312">
        <v>17.3</v>
      </c>
    </row>
    <row r="31" spans="1:11" x14ac:dyDescent="0.2">
      <c r="A31" s="311" t="s">
        <v>358</v>
      </c>
      <c r="B31" s="311" t="s">
        <v>815</v>
      </c>
      <c r="C31" s="312">
        <v>0</v>
      </c>
      <c r="D31" s="312">
        <v>0</v>
      </c>
      <c r="E31" s="312">
        <v>3210.76</v>
      </c>
      <c r="F31" s="312">
        <v>0</v>
      </c>
      <c r="G31" s="312">
        <v>3210.76</v>
      </c>
      <c r="H31" s="312">
        <v>0</v>
      </c>
      <c r="I31" s="312">
        <v>3210.76</v>
      </c>
      <c r="J31" s="312">
        <v>0</v>
      </c>
      <c r="K31" s="312">
        <v>3210.76</v>
      </c>
    </row>
    <row r="32" spans="1:11" x14ac:dyDescent="0.2">
      <c r="A32" s="311" t="s">
        <v>356</v>
      </c>
      <c r="B32" s="311" t="s">
        <v>355</v>
      </c>
      <c r="C32" s="312">
        <v>0</v>
      </c>
      <c r="D32" s="312">
        <v>0</v>
      </c>
      <c r="E32" s="312">
        <v>504.3</v>
      </c>
      <c r="F32" s="312">
        <v>0</v>
      </c>
      <c r="G32" s="312">
        <v>504.3</v>
      </c>
      <c r="H32" s="312">
        <v>0</v>
      </c>
      <c r="I32" s="312">
        <v>504.3</v>
      </c>
      <c r="J32" s="312">
        <v>0</v>
      </c>
      <c r="K32" s="312">
        <v>504.3</v>
      </c>
    </row>
    <row r="33" spans="1:11" x14ac:dyDescent="0.2">
      <c r="A33" s="311" t="s">
        <v>354</v>
      </c>
      <c r="B33" s="311" t="s">
        <v>353</v>
      </c>
      <c r="C33" s="312">
        <v>0</v>
      </c>
      <c r="D33" s="312">
        <v>0</v>
      </c>
      <c r="E33" s="312">
        <v>2304.64</v>
      </c>
      <c r="F33" s="312">
        <v>0</v>
      </c>
      <c r="G33" s="312">
        <v>2304.64</v>
      </c>
      <c r="H33" s="312">
        <v>0</v>
      </c>
      <c r="I33" s="312">
        <v>2304.64</v>
      </c>
      <c r="J33" s="312">
        <v>0</v>
      </c>
      <c r="K33" s="312">
        <v>2304.64</v>
      </c>
    </row>
    <row r="34" spans="1:11" x14ac:dyDescent="0.2">
      <c r="A34" s="307" t="s">
        <v>352</v>
      </c>
      <c r="B34" s="307" t="s">
        <v>351</v>
      </c>
      <c r="C34" s="308">
        <v>0</v>
      </c>
      <c r="D34" s="308">
        <v>0</v>
      </c>
      <c r="E34" s="308">
        <v>14.5</v>
      </c>
      <c r="F34" s="308">
        <v>0</v>
      </c>
      <c r="G34" s="308">
        <v>14.5</v>
      </c>
      <c r="H34" s="308">
        <v>0</v>
      </c>
      <c r="I34" s="308">
        <v>14.5</v>
      </c>
      <c r="J34" s="308">
        <v>0</v>
      </c>
      <c r="K34" s="308">
        <v>14.5</v>
      </c>
    </row>
    <row r="35" spans="1:11" x14ac:dyDescent="0.2">
      <c r="A35" s="307" t="s">
        <v>350</v>
      </c>
      <c r="B35" s="307" t="s">
        <v>349</v>
      </c>
      <c r="C35" s="308">
        <v>0</v>
      </c>
      <c r="D35" s="308">
        <v>0</v>
      </c>
      <c r="E35" s="308">
        <v>285.5</v>
      </c>
      <c r="F35" s="308">
        <v>0</v>
      </c>
      <c r="G35" s="308">
        <v>285.5</v>
      </c>
      <c r="H35" s="308">
        <v>0</v>
      </c>
      <c r="I35" s="308">
        <v>285.5</v>
      </c>
      <c r="J35" s="308">
        <v>0</v>
      </c>
      <c r="K35" s="308">
        <v>285.5</v>
      </c>
    </row>
    <row r="36" spans="1:11" x14ac:dyDescent="0.2">
      <c r="A36" s="307" t="s">
        <v>348</v>
      </c>
      <c r="B36" s="307" t="s">
        <v>347</v>
      </c>
      <c r="C36" s="308">
        <v>0</v>
      </c>
      <c r="D36" s="308">
        <v>0</v>
      </c>
      <c r="E36" s="308">
        <v>170.29</v>
      </c>
      <c r="F36" s="308">
        <v>0</v>
      </c>
      <c r="G36" s="308">
        <v>170.29</v>
      </c>
      <c r="H36" s="308">
        <v>0</v>
      </c>
      <c r="I36" s="308">
        <v>170.29</v>
      </c>
      <c r="J36" s="308">
        <v>0</v>
      </c>
      <c r="K36" s="308">
        <v>170.29</v>
      </c>
    </row>
    <row r="37" spans="1:11" x14ac:dyDescent="0.2">
      <c r="A37" s="307" t="s">
        <v>346</v>
      </c>
      <c r="B37" s="307" t="s">
        <v>345</v>
      </c>
      <c r="C37" s="308">
        <v>0</v>
      </c>
      <c r="D37" s="308">
        <v>0</v>
      </c>
      <c r="E37" s="308">
        <v>42.4</v>
      </c>
      <c r="F37" s="308">
        <v>0</v>
      </c>
      <c r="G37" s="308">
        <v>42.4</v>
      </c>
      <c r="H37" s="308">
        <v>0</v>
      </c>
      <c r="I37" s="308">
        <v>42.4</v>
      </c>
      <c r="J37" s="308">
        <v>0</v>
      </c>
      <c r="K37" s="308">
        <v>42.4</v>
      </c>
    </row>
    <row r="38" spans="1:11" x14ac:dyDescent="0.2">
      <c r="A38" s="307" t="s">
        <v>340</v>
      </c>
      <c r="B38" s="307" t="s">
        <v>339</v>
      </c>
      <c r="C38" s="308">
        <v>0</v>
      </c>
      <c r="D38" s="308">
        <v>0</v>
      </c>
      <c r="E38" s="308">
        <v>101.05</v>
      </c>
      <c r="F38" s="308">
        <v>0</v>
      </c>
      <c r="G38" s="308">
        <v>101.05</v>
      </c>
      <c r="H38" s="308">
        <v>0</v>
      </c>
      <c r="I38" s="308">
        <v>101.05</v>
      </c>
      <c r="J38" s="308">
        <v>0</v>
      </c>
      <c r="K38" s="308">
        <v>101.05</v>
      </c>
    </row>
    <row r="39" spans="1:11" x14ac:dyDescent="0.2">
      <c r="A39" s="307" t="s">
        <v>332</v>
      </c>
      <c r="B39" s="307" t="s">
        <v>817</v>
      </c>
      <c r="C39" s="308">
        <v>0</v>
      </c>
      <c r="D39" s="308">
        <v>0</v>
      </c>
      <c r="E39" s="308">
        <v>4707.3999999999996</v>
      </c>
      <c r="F39" s="308">
        <v>0</v>
      </c>
      <c r="G39" s="308">
        <v>4707.3999999999996</v>
      </c>
      <c r="H39" s="308">
        <v>0</v>
      </c>
      <c r="I39" s="308">
        <v>4707.3999999999996</v>
      </c>
      <c r="J39" s="308">
        <v>0</v>
      </c>
      <c r="K39" s="308">
        <v>4707.3999999999996</v>
      </c>
    </row>
    <row r="40" spans="1:11" x14ac:dyDescent="0.2">
      <c r="A40" s="150" t="s">
        <v>330</v>
      </c>
      <c r="B40" s="150" t="s">
        <v>329</v>
      </c>
      <c r="C40" s="151">
        <v>0</v>
      </c>
      <c r="D40" s="151">
        <v>0</v>
      </c>
      <c r="E40" s="151">
        <v>705.13</v>
      </c>
      <c r="F40" s="151">
        <v>0</v>
      </c>
      <c r="G40" s="151">
        <v>705.13</v>
      </c>
      <c r="H40" s="151">
        <v>0</v>
      </c>
      <c r="I40" s="151">
        <v>705.13</v>
      </c>
      <c r="J40" s="151">
        <v>0</v>
      </c>
      <c r="K40" s="151">
        <v>705.13</v>
      </c>
    </row>
    <row r="41" spans="1:11" x14ac:dyDescent="0.2">
      <c r="A41" s="150" t="s">
        <v>328</v>
      </c>
      <c r="B41" s="150" t="s">
        <v>327</v>
      </c>
      <c r="C41" s="151">
        <v>0</v>
      </c>
      <c r="D41" s="151">
        <v>0</v>
      </c>
      <c r="E41" s="151">
        <v>968.79</v>
      </c>
      <c r="F41" s="151">
        <v>0</v>
      </c>
      <c r="G41" s="151">
        <v>968.79</v>
      </c>
      <c r="H41" s="151">
        <v>0</v>
      </c>
      <c r="I41" s="151">
        <v>968.79</v>
      </c>
      <c r="J41" s="151">
        <v>0</v>
      </c>
      <c r="K41" s="151">
        <v>968.79</v>
      </c>
    </row>
    <row r="42" spans="1:11" x14ac:dyDescent="0.2">
      <c r="A42" s="202" t="s">
        <v>293</v>
      </c>
      <c r="B42" s="202" t="s">
        <v>292</v>
      </c>
      <c r="C42" s="203">
        <v>0</v>
      </c>
      <c r="D42" s="203">
        <v>0</v>
      </c>
      <c r="E42" s="203">
        <v>1957.88</v>
      </c>
      <c r="F42" s="203">
        <v>0</v>
      </c>
      <c r="G42" s="203">
        <v>1957.88</v>
      </c>
      <c r="H42" s="203">
        <v>0</v>
      </c>
      <c r="I42" s="203">
        <v>1957.88</v>
      </c>
      <c r="J42" s="203">
        <v>0</v>
      </c>
      <c r="K42" s="203">
        <v>1957.88</v>
      </c>
    </row>
    <row r="43" spans="1:11" x14ac:dyDescent="0.2">
      <c r="A43" s="202" t="s">
        <v>291</v>
      </c>
      <c r="B43" s="202" t="s">
        <v>290</v>
      </c>
      <c r="C43" s="203">
        <v>0</v>
      </c>
      <c r="D43" s="203">
        <v>0</v>
      </c>
      <c r="E43" s="203">
        <v>11.5</v>
      </c>
      <c r="F43" s="203">
        <v>0</v>
      </c>
      <c r="G43" s="203">
        <v>11.5</v>
      </c>
      <c r="H43" s="203">
        <v>0</v>
      </c>
      <c r="I43" s="203">
        <v>11.5</v>
      </c>
      <c r="J43" s="203">
        <v>0</v>
      </c>
      <c r="K43" s="203">
        <v>11.5</v>
      </c>
    </row>
    <row r="44" spans="1:11" x14ac:dyDescent="0.2">
      <c r="A44" s="202" t="s">
        <v>289</v>
      </c>
      <c r="B44" s="202" t="s">
        <v>818</v>
      </c>
      <c r="C44" s="203">
        <v>0</v>
      </c>
      <c r="D44" s="203">
        <v>0</v>
      </c>
      <c r="E44" s="203">
        <v>739.85</v>
      </c>
      <c r="F44" s="203">
        <v>0</v>
      </c>
      <c r="G44" s="203">
        <v>739.85</v>
      </c>
      <c r="H44" s="203">
        <v>0</v>
      </c>
      <c r="I44" s="203">
        <v>739.85</v>
      </c>
      <c r="J44" s="203">
        <v>0</v>
      </c>
      <c r="K44" s="203">
        <v>739.85</v>
      </c>
    </row>
    <row r="45" spans="1:11" x14ac:dyDescent="0.2">
      <c r="A45" s="202" t="s">
        <v>287</v>
      </c>
      <c r="B45" s="202" t="s">
        <v>286</v>
      </c>
      <c r="C45" s="203">
        <v>0</v>
      </c>
      <c r="D45" s="203">
        <v>0</v>
      </c>
      <c r="E45" s="203">
        <v>470.23</v>
      </c>
      <c r="F45" s="203">
        <v>0</v>
      </c>
      <c r="G45" s="203">
        <v>470.23</v>
      </c>
      <c r="H45" s="203">
        <v>0</v>
      </c>
      <c r="I45" s="203">
        <v>470.23</v>
      </c>
      <c r="J45" s="203">
        <v>0</v>
      </c>
      <c r="K45" s="203">
        <v>470.23</v>
      </c>
    </row>
    <row r="46" spans="1:11" x14ac:dyDescent="0.2">
      <c r="A46" s="202" t="s">
        <v>285</v>
      </c>
      <c r="B46" s="202" t="s">
        <v>284</v>
      </c>
      <c r="C46" s="203">
        <v>0</v>
      </c>
      <c r="D46" s="203">
        <v>0</v>
      </c>
      <c r="E46" s="203">
        <v>9.85</v>
      </c>
      <c r="F46" s="203">
        <v>0</v>
      </c>
      <c r="G46" s="203">
        <v>9.85</v>
      </c>
      <c r="H46" s="203">
        <v>0</v>
      </c>
      <c r="I46" s="203">
        <v>9.85</v>
      </c>
      <c r="J46" s="203">
        <v>0</v>
      </c>
      <c r="K46" s="203">
        <v>9.85</v>
      </c>
    </row>
    <row r="47" spans="1:11" x14ac:dyDescent="0.2">
      <c r="A47" s="319" t="s">
        <v>283</v>
      </c>
      <c r="B47" s="319" t="s">
        <v>282</v>
      </c>
      <c r="C47" s="320">
        <v>0</v>
      </c>
      <c r="D47" s="320">
        <v>0</v>
      </c>
      <c r="E47" s="320">
        <v>746.93</v>
      </c>
      <c r="F47" s="320">
        <v>0</v>
      </c>
      <c r="G47" s="320">
        <v>746.93</v>
      </c>
      <c r="H47" s="320">
        <v>0</v>
      </c>
      <c r="I47" s="320">
        <v>746.93</v>
      </c>
      <c r="J47" s="320">
        <v>0</v>
      </c>
      <c r="K47" s="320">
        <v>746.93</v>
      </c>
    </row>
    <row r="48" spans="1:11" x14ac:dyDescent="0.2">
      <c r="A48" s="319" t="s">
        <v>281</v>
      </c>
      <c r="B48" s="319" t="s">
        <v>280</v>
      </c>
      <c r="C48" s="320">
        <v>0</v>
      </c>
      <c r="D48" s="320">
        <v>0</v>
      </c>
      <c r="E48" s="320">
        <v>23.75</v>
      </c>
      <c r="F48" s="320">
        <v>0</v>
      </c>
      <c r="G48" s="320">
        <v>23.75</v>
      </c>
      <c r="H48" s="320">
        <v>0</v>
      </c>
      <c r="I48" s="320">
        <v>23.75</v>
      </c>
      <c r="J48" s="320">
        <v>0</v>
      </c>
      <c r="K48" s="320">
        <v>23.75</v>
      </c>
    </row>
    <row r="49" spans="1:11" x14ac:dyDescent="0.2">
      <c r="A49" s="319" t="s">
        <v>279</v>
      </c>
      <c r="B49" s="319" t="s">
        <v>278</v>
      </c>
      <c r="C49" s="320">
        <v>0</v>
      </c>
      <c r="D49" s="320">
        <v>0</v>
      </c>
      <c r="E49" s="320">
        <v>211.42</v>
      </c>
      <c r="F49" s="320">
        <v>0</v>
      </c>
      <c r="G49" s="320">
        <v>211.42</v>
      </c>
      <c r="H49" s="320">
        <v>0</v>
      </c>
      <c r="I49" s="320">
        <v>211.42</v>
      </c>
      <c r="J49" s="320">
        <v>0</v>
      </c>
      <c r="K49" s="320">
        <v>211.42</v>
      </c>
    </row>
    <row r="50" spans="1:11" x14ac:dyDescent="0.2">
      <c r="A50" s="319" t="s">
        <v>277</v>
      </c>
      <c r="B50" s="319" t="s">
        <v>276</v>
      </c>
      <c r="C50" s="320">
        <v>0</v>
      </c>
      <c r="D50" s="320">
        <v>0</v>
      </c>
      <c r="E50" s="320">
        <v>3298.75</v>
      </c>
      <c r="F50" s="320">
        <v>0</v>
      </c>
      <c r="G50" s="320">
        <v>3298.75</v>
      </c>
      <c r="H50" s="320">
        <v>0</v>
      </c>
      <c r="I50" s="320">
        <v>3298.75</v>
      </c>
      <c r="J50" s="320">
        <v>0</v>
      </c>
      <c r="K50" s="320">
        <v>3298.75</v>
      </c>
    </row>
    <row r="51" spans="1:11" x14ac:dyDescent="0.2">
      <c r="A51" s="183" t="s">
        <v>275</v>
      </c>
      <c r="B51" s="183" t="s">
        <v>274</v>
      </c>
      <c r="C51" s="184">
        <v>0</v>
      </c>
      <c r="D51" s="184">
        <v>0</v>
      </c>
      <c r="E51" s="184">
        <v>371.86</v>
      </c>
      <c r="F51" s="184">
        <v>0</v>
      </c>
      <c r="G51" s="184">
        <v>371.86</v>
      </c>
      <c r="H51" s="184">
        <v>0</v>
      </c>
      <c r="I51" s="184">
        <v>371.86</v>
      </c>
      <c r="J51" s="184">
        <v>0</v>
      </c>
      <c r="K51" s="184">
        <v>371.86</v>
      </c>
    </row>
    <row r="52" spans="1:11" x14ac:dyDescent="0.2">
      <c r="A52" s="183" t="s">
        <v>271</v>
      </c>
      <c r="B52" s="183" t="s">
        <v>270</v>
      </c>
      <c r="C52" s="184">
        <v>0</v>
      </c>
      <c r="D52" s="184">
        <v>0</v>
      </c>
      <c r="E52" s="184">
        <v>459.05</v>
      </c>
      <c r="F52" s="184">
        <v>0</v>
      </c>
      <c r="G52" s="184">
        <v>459.05</v>
      </c>
      <c r="H52" s="184">
        <v>0</v>
      </c>
      <c r="I52" s="184">
        <v>459.05</v>
      </c>
      <c r="J52" s="184">
        <v>0</v>
      </c>
      <c r="K52" s="184">
        <v>459.05</v>
      </c>
    </row>
    <row r="53" spans="1:11" x14ac:dyDescent="0.2">
      <c r="A53" s="321" t="s">
        <v>269</v>
      </c>
      <c r="B53" s="321" t="s">
        <v>819</v>
      </c>
      <c r="C53" s="322">
        <v>0</v>
      </c>
      <c r="D53" s="322">
        <v>0</v>
      </c>
      <c r="E53" s="322">
        <v>409.89</v>
      </c>
      <c r="F53" s="322">
        <v>0</v>
      </c>
      <c r="G53" s="322">
        <v>409.89</v>
      </c>
      <c r="H53" s="322">
        <v>0</v>
      </c>
      <c r="I53" s="322">
        <v>409.89</v>
      </c>
      <c r="J53" s="322">
        <v>0</v>
      </c>
      <c r="K53" s="322">
        <v>409.89</v>
      </c>
    </row>
    <row r="54" spans="1:11" x14ac:dyDescent="0.2">
      <c r="A54" s="321" t="s">
        <v>267</v>
      </c>
      <c r="B54" s="321" t="s">
        <v>266</v>
      </c>
      <c r="C54" s="322">
        <v>0</v>
      </c>
      <c r="D54" s="322">
        <v>0</v>
      </c>
      <c r="E54" s="322">
        <v>205.83</v>
      </c>
      <c r="F54" s="322">
        <v>0</v>
      </c>
      <c r="G54" s="322">
        <v>205.83</v>
      </c>
      <c r="H54" s="322">
        <v>0</v>
      </c>
      <c r="I54" s="322">
        <v>205.83</v>
      </c>
      <c r="J54" s="322">
        <v>0</v>
      </c>
      <c r="K54" s="322">
        <v>205.83</v>
      </c>
    </row>
    <row r="55" spans="1:11" x14ac:dyDescent="0.2">
      <c r="A55" s="321" t="s">
        <v>265</v>
      </c>
      <c r="B55" s="321" t="s">
        <v>264</v>
      </c>
      <c r="C55" s="322">
        <v>0</v>
      </c>
      <c r="D55" s="322">
        <v>0</v>
      </c>
      <c r="E55" s="322">
        <v>2029.61</v>
      </c>
      <c r="F55" s="322">
        <v>0</v>
      </c>
      <c r="G55" s="322">
        <v>2029.61</v>
      </c>
      <c r="H55" s="322">
        <v>0</v>
      </c>
      <c r="I55" s="322">
        <v>2029.61</v>
      </c>
      <c r="J55" s="322">
        <v>0</v>
      </c>
      <c r="K55" s="322">
        <v>2029.61</v>
      </c>
    </row>
    <row r="56" spans="1:11" x14ac:dyDescent="0.2">
      <c r="A56" s="321" t="s">
        <v>263</v>
      </c>
      <c r="B56" s="321" t="s">
        <v>262</v>
      </c>
      <c r="C56" s="322">
        <v>0</v>
      </c>
      <c r="D56" s="322">
        <v>0</v>
      </c>
      <c r="E56" s="322">
        <v>378.35</v>
      </c>
      <c r="F56" s="322">
        <v>0</v>
      </c>
      <c r="G56" s="322">
        <v>378.35</v>
      </c>
      <c r="H56" s="322">
        <v>0</v>
      </c>
      <c r="I56" s="322">
        <v>378.35</v>
      </c>
      <c r="J56" s="322">
        <v>0</v>
      </c>
      <c r="K56" s="322">
        <v>378.35</v>
      </c>
    </row>
    <row r="57" spans="1:11" x14ac:dyDescent="0.2">
      <c r="A57" s="321" t="s">
        <v>259</v>
      </c>
      <c r="B57" s="321" t="s">
        <v>258</v>
      </c>
      <c r="C57" s="322">
        <v>0</v>
      </c>
      <c r="D57" s="322">
        <v>0</v>
      </c>
      <c r="E57" s="322">
        <v>1293.75</v>
      </c>
      <c r="F57" s="322">
        <v>0</v>
      </c>
      <c r="G57" s="322">
        <v>1293.75</v>
      </c>
      <c r="H57" s="322">
        <v>0</v>
      </c>
      <c r="I57" s="322">
        <v>1293.75</v>
      </c>
      <c r="J57" s="322">
        <v>0</v>
      </c>
      <c r="K57" s="322">
        <v>1293.75</v>
      </c>
    </row>
    <row r="58" spans="1:11" x14ac:dyDescent="0.2">
      <c r="A58" s="321" t="s">
        <v>624</v>
      </c>
      <c r="B58" s="321" t="s">
        <v>623</v>
      </c>
      <c r="C58" s="322">
        <v>0</v>
      </c>
      <c r="D58" s="322">
        <v>0</v>
      </c>
      <c r="E58" s="322">
        <v>0</v>
      </c>
      <c r="F58" s="322">
        <v>0</v>
      </c>
      <c r="G58" s="322">
        <v>0</v>
      </c>
      <c r="H58" s="322">
        <v>0</v>
      </c>
      <c r="I58" s="322">
        <v>0</v>
      </c>
      <c r="J58" s="322">
        <v>0</v>
      </c>
      <c r="K58" s="322">
        <v>0</v>
      </c>
    </row>
    <row r="59" spans="1:11" x14ac:dyDescent="0.2">
      <c r="A59" s="321" t="s">
        <v>251</v>
      </c>
      <c r="B59" s="321" t="s">
        <v>820</v>
      </c>
      <c r="C59" s="322">
        <v>0</v>
      </c>
      <c r="D59" s="322">
        <v>0</v>
      </c>
      <c r="E59" s="322">
        <v>12.5</v>
      </c>
      <c r="F59" s="322">
        <v>0</v>
      </c>
      <c r="G59" s="322">
        <v>12.5</v>
      </c>
      <c r="H59" s="322">
        <v>0</v>
      </c>
      <c r="I59" s="322">
        <v>12.5</v>
      </c>
      <c r="J59" s="322">
        <v>0</v>
      </c>
      <c r="K59" s="322">
        <v>12.5</v>
      </c>
    </row>
    <row r="60" spans="1:11" x14ac:dyDescent="0.2">
      <c r="A60" s="143" t="s">
        <v>249</v>
      </c>
      <c r="B60" s="143" t="s">
        <v>248</v>
      </c>
      <c r="C60" s="144">
        <v>0</v>
      </c>
      <c r="D60" s="144">
        <v>0</v>
      </c>
      <c r="E60" s="144">
        <v>975.52</v>
      </c>
      <c r="F60" s="144">
        <v>0</v>
      </c>
      <c r="G60" s="144">
        <v>975.52</v>
      </c>
      <c r="H60" s="144">
        <v>0</v>
      </c>
      <c r="I60" s="144">
        <v>975.52</v>
      </c>
      <c r="J60" s="144">
        <v>0</v>
      </c>
      <c r="K60" s="144">
        <v>975.52</v>
      </c>
    </row>
    <row r="61" spans="1:11" x14ac:dyDescent="0.2">
      <c r="A61" s="143" t="s">
        <v>821</v>
      </c>
      <c r="B61" s="143" t="s">
        <v>822</v>
      </c>
      <c r="C61" s="144">
        <v>0</v>
      </c>
      <c r="D61" s="144">
        <v>0</v>
      </c>
      <c r="E61" s="144">
        <v>198.75</v>
      </c>
      <c r="F61" s="144">
        <v>0</v>
      </c>
      <c r="G61" s="144">
        <v>198.75</v>
      </c>
      <c r="H61" s="144">
        <v>0</v>
      </c>
      <c r="I61" s="144">
        <v>198.75</v>
      </c>
      <c r="J61" s="144">
        <v>0</v>
      </c>
      <c r="K61" s="144">
        <v>198.75</v>
      </c>
    </row>
    <row r="62" spans="1:11" x14ac:dyDescent="0.2">
      <c r="A62" s="194" t="s">
        <v>243</v>
      </c>
      <c r="B62" s="194" t="s">
        <v>823</v>
      </c>
      <c r="C62" s="195">
        <v>0</v>
      </c>
      <c r="D62" s="195">
        <v>0</v>
      </c>
      <c r="E62" s="195">
        <v>1688.52</v>
      </c>
      <c r="F62" s="195">
        <v>0</v>
      </c>
      <c r="G62" s="195">
        <v>1688.52</v>
      </c>
      <c r="H62" s="195">
        <v>0</v>
      </c>
      <c r="I62" s="195">
        <v>1688.52</v>
      </c>
      <c r="J62" s="195">
        <v>0</v>
      </c>
      <c r="K62" s="195">
        <v>1688.52</v>
      </c>
    </row>
    <row r="63" spans="1:11" x14ac:dyDescent="0.2">
      <c r="A63" s="194" t="s">
        <v>237</v>
      </c>
      <c r="B63" s="194" t="s">
        <v>236</v>
      </c>
      <c r="C63" s="195">
        <v>0</v>
      </c>
      <c r="D63" s="195">
        <v>0</v>
      </c>
      <c r="E63" s="195">
        <v>1642.35</v>
      </c>
      <c r="F63" s="195">
        <v>0</v>
      </c>
      <c r="G63" s="195">
        <v>1642.35</v>
      </c>
      <c r="H63" s="195">
        <v>0</v>
      </c>
      <c r="I63" s="195">
        <v>1642.35</v>
      </c>
      <c r="J63" s="195">
        <v>0</v>
      </c>
      <c r="K63" s="195">
        <v>1642.35</v>
      </c>
    </row>
    <row r="64" spans="1:11" x14ac:dyDescent="0.2">
      <c r="A64" s="194" t="s">
        <v>235</v>
      </c>
      <c r="B64" s="194" t="s">
        <v>234</v>
      </c>
      <c r="C64" s="195">
        <v>0</v>
      </c>
      <c r="D64" s="195">
        <v>0</v>
      </c>
      <c r="E64" s="195">
        <v>230.44</v>
      </c>
      <c r="F64" s="195">
        <v>0</v>
      </c>
      <c r="G64" s="195">
        <v>230.44</v>
      </c>
      <c r="H64" s="195">
        <v>0</v>
      </c>
      <c r="I64" s="195">
        <v>230.44</v>
      </c>
      <c r="J64" s="195">
        <v>0</v>
      </c>
      <c r="K64" s="195">
        <v>230.44</v>
      </c>
    </row>
    <row r="65" spans="1:11" x14ac:dyDescent="0.2">
      <c r="A65" s="194" t="s">
        <v>231</v>
      </c>
      <c r="B65" s="194" t="s">
        <v>230</v>
      </c>
      <c r="C65" s="195">
        <v>0</v>
      </c>
      <c r="D65" s="195">
        <v>0</v>
      </c>
      <c r="E65" s="195">
        <v>1750</v>
      </c>
      <c r="F65" s="195">
        <v>0</v>
      </c>
      <c r="G65" s="195">
        <v>1750</v>
      </c>
      <c r="H65" s="195">
        <v>0</v>
      </c>
      <c r="I65" s="195">
        <v>1750</v>
      </c>
      <c r="J65" s="195">
        <v>0</v>
      </c>
      <c r="K65" s="195">
        <v>1750</v>
      </c>
    </row>
    <row r="66" spans="1:11" x14ac:dyDescent="0.2">
      <c r="A66" s="194" t="s">
        <v>824</v>
      </c>
      <c r="B66" s="194" t="s">
        <v>825</v>
      </c>
      <c r="C66" s="195">
        <v>0</v>
      </c>
      <c r="D66" s="195">
        <v>0</v>
      </c>
      <c r="E66" s="195">
        <v>4781.25</v>
      </c>
      <c r="F66" s="195">
        <v>0</v>
      </c>
      <c r="G66" s="195">
        <v>4781.25</v>
      </c>
      <c r="H66" s="195">
        <v>0</v>
      </c>
      <c r="I66" s="195">
        <v>4781.25</v>
      </c>
      <c r="J66" s="195">
        <v>0</v>
      </c>
      <c r="K66" s="195">
        <v>4781.25</v>
      </c>
    </row>
    <row r="67" spans="1:11" x14ac:dyDescent="0.2">
      <c r="A67" s="194" t="s">
        <v>225</v>
      </c>
      <c r="B67" s="194" t="s">
        <v>224</v>
      </c>
      <c r="C67" s="195">
        <v>0</v>
      </c>
      <c r="D67" s="195">
        <v>0</v>
      </c>
      <c r="E67" s="195">
        <v>1253.21</v>
      </c>
      <c r="F67" s="195">
        <v>0</v>
      </c>
      <c r="G67" s="195">
        <v>1253.21</v>
      </c>
      <c r="H67" s="195">
        <v>0</v>
      </c>
      <c r="I67" s="195">
        <v>1253.21</v>
      </c>
      <c r="J67" s="195">
        <v>0</v>
      </c>
      <c r="K67" s="195">
        <v>1253.21</v>
      </c>
    </row>
    <row r="68" spans="1:11" x14ac:dyDescent="0.2">
      <c r="A68" s="168" t="s">
        <v>223</v>
      </c>
      <c r="B68" s="168" t="s">
        <v>222</v>
      </c>
      <c r="C68" s="169">
        <v>0</v>
      </c>
      <c r="D68" s="169">
        <v>0</v>
      </c>
      <c r="E68" s="169">
        <v>7791.14</v>
      </c>
      <c r="F68" s="169">
        <v>0</v>
      </c>
      <c r="G68" s="169">
        <v>7791.14</v>
      </c>
      <c r="H68" s="169">
        <v>0</v>
      </c>
      <c r="I68" s="169">
        <v>7791.14</v>
      </c>
      <c r="J68" s="169">
        <v>0</v>
      </c>
      <c r="K68" s="169">
        <v>7791.14</v>
      </c>
    </row>
    <row r="69" spans="1:11" x14ac:dyDescent="0.2">
      <c r="A69" s="168" t="s">
        <v>221</v>
      </c>
      <c r="B69" s="168" t="s">
        <v>220</v>
      </c>
      <c r="C69" s="169">
        <v>0</v>
      </c>
      <c r="D69" s="169">
        <v>0</v>
      </c>
      <c r="E69" s="169">
        <v>3886.44</v>
      </c>
      <c r="F69" s="169">
        <v>0</v>
      </c>
      <c r="G69" s="169">
        <v>3886.44</v>
      </c>
      <c r="H69" s="169">
        <v>0</v>
      </c>
      <c r="I69" s="169">
        <v>3886.44</v>
      </c>
      <c r="J69" s="169">
        <v>0</v>
      </c>
      <c r="K69" s="169">
        <v>3886.44</v>
      </c>
    </row>
    <row r="70" spans="1:11" x14ac:dyDescent="0.2">
      <c r="A70" s="143" t="s">
        <v>219</v>
      </c>
      <c r="B70" s="143" t="s">
        <v>218</v>
      </c>
      <c r="C70" s="144">
        <v>0</v>
      </c>
      <c r="D70" s="144">
        <v>0</v>
      </c>
      <c r="E70" s="144">
        <v>71.25</v>
      </c>
      <c r="F70" s="144">
        <v>0</v>
      </c>
      <c r="G70" s="144">
        <v>71.25</v>
      </c>
      <c r="H70" s="144">
        <v>0</v>
      </c>
      <c r="I70" s="144">
        <v>71.25</v>
      </c>
      <c r="J70" s="144">
        <v>0</v>
      </c>
      <c r="K70" s="144">
        <v>71.25</v>
      </c>
    </row>
    <row r="71" spans="1:11" x14ac:dyDescent="0.2">
      <c r="A71" s="319" t="s">
        <v>215</v>
      </c>
      <c r="B71" s="319" t="s">
        <v>214</v>
      </c>
      <c r="C71" s="320">
        <v>0</v>
      </c>
      <c r="D71" s="320">
        <v>0</v>
      </c>
      <c r="E71" s="320">
        <v>90.15</v>
      </c>
      <c r="F71" s="320">
        <v>0</v>
      </c>
      <c r="G71" s="320">
        <v>90.15</v>
      </c>
      <c r="H71" s="320">
        <v>0</v>
      </c>
      <c r="I71" s="320">
        <v>90.15</v>
      </c>
      <c r="J71" s="320">
        <v>0</v>
      </c>
      <c r="K71" s="320">
        <v>90.15</v>
      </c>
    </row>
    <row r="72" spans="1:11" x14ac:dyDescent="0.2">
      <c r="A72" s="319" t="s">
        <v>209</v>
      </c>
      <c r="B72" s="319" t="s">
        <v>208</v>
      </c>
      <c r="C72" s="320">
        <v>0</v>
      </c>
      <c r="D72" s="320">
        <v>0</v>
      </c>
      <c r="E72" s="320">
        <v>120</v>
      </c>
      <c r="F72" s="320">
        <v>0</v>
      </c>
      <c r="G72" s="320">
        <v>120</v>
      </c>
      <c r="H72" s="320">
        <v>0</v>
      </c>
      <c r="I72" s="320">
        <v>120</v>
      </c>
      <c r="J72" s="320">
        <v>0</v>
      </c>
      <c r="K72" s="320">
        <v>120</v>
      </c>
    </row>
    <row r="73" spans="1:11" x14ac:dyDescent="0.2">
      <c r="A73" s="319" t="s">
        <v>207</v>
      </c>
      <c r="B73" s="319" t="s">
        <v>206</v>
      </c>
      <c r="C73" s="320">
        <v>0</v>
      </c>
      <c r="D73" s="320">
        <v>0</v>
      </c>
      <c r="E73" s="320">
        <v>0</v>
      </c>
      <c r="F73" s="320">
        <v>0</v>
      </c>
      <c r="G73" s="320">
        <v>0</v>
      </c>
      <c r="H73" s="320">
        <v>0</v>
      </c>
      <c r="I73" s="320">
        <v>0</v>
      </c>
      <c r="J73" s="320">
        <v>0</v>
      </c>
      <c r="K73" s="320">
        <v>0</v>
      </c>
    </row>
    <row r="74" spans="1:11" x14ac:dyDescent="0.2">
      <c r="A74" s="319" t="s">
        <v>205</v>
      </c>
      <c r="B74" s="319" t="s">
        <v>204</v>
      </c>
      <c r="C74" s="320">
        <v>0</v>
      </c>
      <c r="D74" s="320">
        <v>0</v>
      </c>
      <c r="E74" s="320">
        <v>4967.8100000000004</v>
      </c>
      <c r="F74" s="320">
        <v>0</v>
      </c>
      <c r="G74" s="320">
        <v>4967.8100000000004</v>
      </c>
      <c r="H74" s="320">
        <v>0</v>
      </c>
      <c r="I74" s="320">
        <v>4967.8100000000004</v>
      </c>
      <c r="J74" s="320">
        <v>0</v>
      </c>
      <c r="K74" s="320">
        <v>4967.8100000000004</v>
      </c>
    </row>
    <row r="75" spans="1:11" x14ac:dyDescent="0.2">
      <c r="A75" s="319" t="s">
        <v>199</v>
      </c>
      <c r="B75" s="319" t="s">
        <v>198</v>
      </c>
      <c r="C75" s="320">
        <v>0</v>
      </c>
      <c r="D75" s="320">
        <v>0</v>
      </c>
      <c r="E75" s="320">
        <v>183.12</v>
      </c>
      <c r="F75" s="320">
        <v>0</v>
      </c>
      <c r="G75" s="320">
        <v>183.12</v>
      </c>
      <c r="H75" s="320">
        <v>0</v>
      </c>
      <c r="I75" s="320">
        <v>183.12</v>
      </c>
      <c r="J75" s="320">
        <v>0</v>
      </c>
      <c r="K75" s="320">
        <v>183.12</v>
      </c>
    </row>
    <row r="76" spans="1:11" x14ac:dyDescent="0.2">
      <c r="A76" s="319" t="s">
        <v>197</v>
      </c>
      <c r="B76" s="319" t="s">
        <v>56</v>
      </c>
      <c r="C76" s="320">
        <v>0</v>
      </c>
      <c r="D76" s="320">
        <v>0</v>
      </c>
      <c r="E76" s="320">
        <v>71.3</v>
      </c>
      <c r="F76" s="320">
        <v>0</v>
      </c>
      <c r="G76" s="320">
        <v>71.3</v>
      </c>
      <c r="H76" s="320">
        <v>0</v>
      </c>
      <c r="I76" s="320">
        <v>71.3</v>
      </c>
      <c r="J76" s="320">
        <v>0</v>
      </c>
      <c r="K76" s="320">
        <v>71.3</v>
      </c>
    </row>
    <row r="77" spans="1:11" x14ac:dyDescent="0.2">
      <c r="A77" s="119" t="s">
        <v>181</v>
      </c>
      <c r="B77" s="119" t="s">
        <v>180</v>
      </c>
      <c r="C77" s="120">
        <v>0</v>
      </c>
      <c r="D77" s="120">
        <v>0</v>
      </c>
      <c r="E77" s="120">
        <v>151.76</v>
      </c>
      <c r="F77" s="120">
        <v>0</v>
      </c>
      <c r="G77" s="120">
        <v>151.76</v>
      </c>
      <c r="H77" s="120">
        <v>0</v>
      </c>
      <c r="I77" s="120">
        <v>151.76</v>
      </c>
      <c r="J77" s="120">
        <v>0</v>
      </c>
      <c r="K77" s="120">
        <v>151.76</v>
      </c>
    </row>
    <row r="78" spans="1:11" x14ac:dyDescent="0.2">
      <c r="A78" s="284" t="s">
        <v>326</v>
      </c>
      <c r="B78" s="284" t="s">
        <v>325</v>
      </c>
      <c r="C78" s="285">
        <v>0</v>
      </c>
      <c r="D78" s="285">
        <v>0</v>
      </c>
      <c r="E78" s="285">
        <v>1217.5999999999999</v>
      </c>
      <c r="F78" s="285">
        <v>0</v>
      </c>
      <c r="G78" s="285">
        <v>1217.5999999999999</v>
      </c>
      <c r="H78" s="285">
        <v>0</v>
      </c>
      <c r="I78" s="285">
        <v>1217.5999999999999</v>
      </c>
      <c r="J78" s="285">
        <v>0</v>
      </c>
      <c r="K78" s="285">
        <v>1217.5999999999999</v>
      </c>
    </row>
    <row r="79" spans="1:11" x14ac:dyDescent="0.2">
      <c r="A79" s="284" t="s">
        <v>324</v>
      </c>
      <c r="B79" s="284" t="s">
        <v>323</v>
      </c>
      <c r="C79" s="285">
        <v>0</v>
      </c>
      <c r="D79" s="285">
        <v>0</v>
      </c>
      <c r="E79" s="285">
        <v>611.69000000000005</v>
      </c>
      <c r="F79" s="285">
        <v>0</v>
      </c>
      <c r="G79" s="285">
        <v>611.69000000000005</v>
      </c>
      <c r="H79" s="285">
        <v>0</v>
      </c>
      <c r="I79" s="285">
        <v>611.69000000000005</v>
      </c>
      <c r="J79" s="285">
        <v>0</v>
      </c>
      <c r="K79" s="285">
        <v>611.69000000000005</v>
      </c>
    </row>
    <row r="80" spans="1:11" x14ac:dyDescent="0.2">
      <c r="A80" s="284" t="s">
        <v>316</v>
      </c>
      <c r="B80" s="284" t="s">
        <v>826</v>
      </c>
      <c r="C80" s="285">
        <v>0</v>
      </c>
      <c r="D80" s="285">
        <v>0</v>
      </c>
      <c r="E80" s="285">
        <v>1303.06</v>
      </c>
      <c r="F80" s="285">
        <v>0</v>
      </c>
      <c r="G80" s="285">
        <v>1303.06</v>
      </c>
      <c r="H80" s="285">
        <v>0</v>
      </c>
      <c r="I80" s="285">
        <v>1303.06</v>
      </c>
      <c r="J80" s="285">
        <v>0</v>
      </c>
      <c r="K80" s="285">
        <v>1303.06</v>
      </c>
    </row>
    <row r="81" spans="1:11" x14ac:dyDescent="0.2">
      <c r="A81" s="286" t="s">
        <v>309</v>
      </c>
      <c r="B81" s="286" t="s">
        <v>827</v>
      </c>
      <c r="C81" s="287">
        <v>0</v>
      </c>
      <c r="D81" s="287">
        <v>0</v>
      </c>
      <c r="E81" s="287">
        <v>1197.99</v>
      </c>
      <c r="F81" s="287">
        <v>0</v>
      </c>
      <c r="G81" s="287">
        <v>1197.99</v>
      </c>
      <c r="H81" s="287">
        <v>0</v>
      </c>
      <c r="I81" s="287">
        <v>1197.99</v>
      </c>
      <c r="J81" s="287">
        <v>0</v>
      </c>
      <c r="K81" s="287">
        <v>1197.99</v>
      </c>
    </row>
    <row r="82" spans="1:11" x14ac:dyDescent="0.2">
      <c r="A82" s="286" t="s">
        <v>307</v>
      </c>
      <c r="B82" s="286" t="s">
        <v>306</v>
      </c>
      <c r="C82" s="287">
        <v>0</v>
      </c>
      <c r="D82" s="287">
        <v>0</v>
      </c>
      <c r="E82" s="287">
        <v>3.76</v>
      </c>
      <c r="F82" s="287">
        <v>0</v>
      </c>
      <c r="G82" s="287">
        <v>3.76</v>
      </c>
      <c r="H82" s="287">
        <v>0</v>
      </c>
      <c r="I82" s="287">
        <v>3.76</v>
      </c>
      <c r="J82" s="287">
        <v>0</v>
      </c>
      <c r="K82" s="287">
        <v>3.76</v>
      </c>
    </row>
    <row r="83" spans="1:11" x14ac:dyDescent="0.2">
      <c r="A83" s="286" t="s">
        <v>303</v>
      </c>
      <c r="B83" s="286" t="s">
        <v>302</v>
      </c>
      <c r="C83" s="287">
        <v>0</v>
      </c>
      <c r="D83" s="287">
        <v>0</v>
      </c>
      <c r="E83" s="287">
        <v>948.2</v>
      </c>
      <c r="F83" s="287">
        <v>0</v>
      </c>
      <c r="G83" s="287">
        <v>948.2</v>
      </c>
      <c r="H83" s="287">
        <v>0</v>
      </c>
      <c r="I83" s="287">
        <v>948.2</v>
      </c>
      <c r="J83" s="287">
        <v>0</v>
      </c>
      <c r="K83" s="287">
        <v>948.2</v>
      </c>
    </row>
    <row r="84" spans="1:11" x14ac:dyDescent="0.2">
      <c r="A84" s="286" t="s">
        <v>299</v>
      </c>
      <c r="B84" s="286" t="s">
        <v>298</v>
      </c>
      <c r="C84" s="287">
        <v>0</v>
      </c>
      <c r="D84" s="287">
        <v>0</v>
      </c>
      <c r="E84" s="287">
        <v>1068.57</v>
      </c>
      <c r="F84" s="287">
        <v>0</v>
      </c>
      <c r="G84" s="287">
        <v>1068.57</v>
      </c>
      <c r="H84" s="287">
        <v>0</v>
      </c>
      <c r="I84" s="287">
        <v>1068.57</v>
      </c>
      <c r="J84" s="287">
        <v>0</v>
      </c>
      <c r="K84" s="287">
        <v>1068.57</v>
      </c>
    </row>
    <row r="85" spans="1:11" x14ac:dyDescent="0.2">
      <c r="A85" s="143" t="s">
        <v>297</v>
      </c>
      <c r="B85" s="143" t="s">
        <v>296</v>
      </c>
      <c r="C85" s="144">
        <v>0</v>
      </c>
      <c r="D85" s="144">
        <v>0</v>
      </c>
      <c r="E85" s="144">
        <v>255.61</v>
      </c>
      <c r="F85" s="144">
        <v>0</v>
      </c>
      <c r="G85" s="144">
        <v>255.61</v>
      </c>
      <c r="H85" s="144">
        <v>0</v>
      </c>
      <c r="I85" s="144">
        <v>255.61</v>
      </c>
      <c r="J85" s="144">
        <v>0</v>
      </c>
      <c r="K85" s="144">
        <v>255.61</v>
      </c>
    </row>
    <row r="86" spans="1:11" x14ac:dyDescent="0.2">
      <c r="A86" s="150" t="s">
        <v>192</v>
      </c>
      <c r="B86" s="150" t="s">
        <v>191</v>
      </c>
      <c r="C86" s="151">
        <v>0</v>
      </c>
      <c r="D86" s="151">
        <v>0</v>
      </c>
      <c r="E86" s="151">
        <v>454.4</v>
      </c>
      <c r="F86" s="151">
        <v>0</v>
      </c>
      <c r="G86" s="151">
        <v>454.4</v>
      </c>
      <c r="H86" s="151">
        <v>0</v>
      </c>
      <c r="I86" s="151">
        <v>454.4</v>
      </c>
      <c r="J86" s="151">
        <v>0</v>
      </c>
      <c r="K86" s="151">
        <v>454.4</v>
      </c>
    </row>
    <row r="87" spans="1:11" x14ac:dyDescent="0.2">
      <c r="A87" s="216" t="s">
        <v>190</v>
      </c>
      <c r="B87" s="216" t="s">
        <v>189</v>
      </c>
      <c r="C87" s="217">
        <v>0</v>
      </c>
      <c r="D87" s="217">
        <v>0</v>
      </c>
      <c r="E87" s="217">
        <v>123.85</v>
      </c>
      <c r="F87" s="217">
        <v>0</v>
      </c>
      <c r="G87" s="217">
        <v>123.85</v>
      </c>
      <c r="H87" s="217">
        <v>0</v>
      </c>
      <c r="I87" s="217">
        <v>123.85</v>
      </c>
      <c r="J87" s="217">
        <v>0</v>
      </c>
      <c r="K87" s="217">
        <v>123.85</v>
      </c>
    </row>
    <row r="88" spans="1:11" x14ac:dyDescent="0.2">
      <c r="A88" s="216" t="s">
        <v>188</v>
      </c>
      <c r="B88" s="216" t="s">
        <v>187</v>
      </c>
      <c r="C88" s="217">
        <v>0</v>
      </c>
      <c r="D88" s="217">
        <v>0</v>
      </c>
      <c r="E88" s="217">
        <v>1400.33</v>
      </c>
      <c r="F88" s="217">
        <v>0</v>
      </c>
      <c r="G88" s="217">
        <v>1400.33</v>
      </c>
      <c r="H88" s="217">
        <v>0</v>
      </c>
      <c r="I88" s="217">
        <v>1400.33</v>
      </c>
      <c r="J88" s="217">
        <v>0</v>
      </c>
      <c r="K88" s="217">
        <v>1400.33</v>
      </c>
    </row>
    <row r="89" spans="1:11" x14ac:dyDescent="0.2">
      <c r="A89" s="119" t="s">
        <v>186</v>
      </c>
      <c r="B89" s="119" t="s">
        <v>86</v>
      </c>
      <c r="C89" s="120">
        <v>0</v>
      </c>
      <c r="D89" s="120">
        <v>0</v>
      </c>
      <c r="E89" s="120">
        <v>10</v>
      </c>
      <c r="F89" s="120">
        <v>0</v>
      </c>
      <c r="G89" s="120">
        <v>10</v>
      </c>
      <c r="H89" s="120">
        <v>0</v>
      </c>
      <c r="I89" s="120">
        <v>10</v>
      </c>
      <c r="J89" s="120">
        <v>0</v>
      </c>
      <c r="K89" s="120">
        <v>10</v>
      </c>
    </row>
    <row r="90" spans="1:11" x14ac:dyDescent="0.2">
      <c r="A90" s="325" t="s">
        <v>184</v>
      </c>
      <c r="B90" s="325" t="s">
        <v>828</v>
      </c>
      <c r="C90" s="326">
        <v>0</v>
      </c>
      <c r="D90" s="326">
        <v>0</v>
      </c>
      <c r="E90" s="326">
        <v>7</v>
      </c>
      <c r="F90" s="326">
        <v>0</v>
      </c>
      <c r="G90" s="326">
        <v>7</v>
      </c>
      <c r="H90" s="326">
        <v>0</v>
      </c>
      <c r="I90" s="326">
        <v>7</v>
      </c>
      <c r="J90" s="326">
        <v>0</v>
      </c>
      <c r="K90" s="326">
        <v>7</v>
      </c>
    </row>
    <row r="91" spans="1:11" x14ac:dyDescent="0.2">
      <c r="A91" s="319" t="s">
        <v>177</v>
      </c>
      <c r="B91" s="319" t="s">
        <v>176</v>
      </c>
      <c r="C91" s="320">
        <v>0</v>
      </c>
      <c r="D91" s="320">
        <v>0</v>
      </c>
      <c r="E91" s="320">
        <v>132.96</v>
      </c>
      <c r="F91" s="320">
        <v>0</v>
      </c>
      <c r="G91" s="320">
        <v>132.96</v>
      </c>
      <c r="H91" s="320">
        <v>0</v>
      </c>
      <c r="I91" s="320">
        <v>132.96</v>
      </c>
      <c r="J91" s="320">
        <v>0</v>
      </c>
      <c r="K91" s="320">
        <v>132.96</v>
      </c>
    </row>
    <row r="92" spans="1:11" x14ac:dyDescent="0.2">
      <c r="A92" s="319" t="s">
        <v>175</v>
      </c>
      <c r="B92" s="319" t="s">
        <v>174</v>
      </c>
      <c r="C92" s="320">
        <v>0</v>
      </c>
      <c r="D92" s="320">
        <v>0</v>
      </c>
      <c r="E92" s="320">
        <v>536.75</v>
      </c>
      <c r="F92" s="320">
        <v>0</v>
      </c>
      <c r="G92" s="320">
        <v>536.75</v>
      </c>
      <c r="H92" s="320">
        <v>0</v>
      </c>
      <c r="I92" s="320">
        <v>536.75</v>
      </c>
      <c r="J92" s="320">
        <v>0</v>
      </c>
      <c r="K92" s="320">
        <v>536.75</v>
      </c>
    </row>
    <row r="93" spans="1:11" x14ac:dyDescent="0.2">
      <c r="A93" s="319" t="s">
        <v>173</v>
      </c>
      <c r="B93" s="319" t="s">
        <v>172</v>
      </c>
      <c r="C93" s="320">
        <v>0</v>
      </c>
      <c r="D93" s="320">
        <v>0</v>
      </c>
      <c r="E93" s="320">
        <v>74.58</v>
      </c>
      <c r="F93" s="320">
        <v>0</v>
      </c>
      <c r="G93" s="320">
        <v>74.58</v>
      </c>
      <c r="H93" s="320">
        <v>0</v>
      </c>
      <c r="I93" s="320">
        <v>74.58</v>
      </c>
      <c r="J93" s="320">
        <v>0</v>
      </c>
      <c r="K93" s="320">
        <v>74.58</v>
      </c>
    </row>
    <row r="94" spans="1:11" x14ac:dyDescent="0.2">
      <c r="A94" s="319" t="s">
        <v>169</v>
      </c>
      <c r="B94" s="319" t="s">
        <v>168</v>
      </c>
      <c r="C94" s="320">
        <v>0</v>
      </c>
      <c r="D94" s="320">
        <v>0</v>
      </c>
      <c r="E94" s="320">
        <v>29.38</v>
      </c>
      <c r="F94" s="320">
        <v>0</v>
      </c>
      <c r="G94" s="320">
        <v>29.38</v>
      </c>
      <c r="H94" s="320">
        <v>0</v>
      </c>
      <c r="I94" s="320">
        <v>29.38</v>
      </c>
      <c r="J94" s="320">
        <v>0</v>
      </c>
      <c r="K94" s="320">
        <v>29.38</v>
      </c>
    </row>
    <row r="95" spans="1:11" x14ac:dyDescent="0.2">
      <c r="A95" s="313" t="s">
        <v>165</v>
      </c>
      <c r="B95" s="313" t="s">
        <v>164</v>
      </c>
      <c r="C95" s="314">
        <v>0</v>
      </c>
      <c r="D95" s="314">
        <v>0</v>
      </c>
      <c r="E95" s="314">
        <v>190.26</v>
      </c>
      <c r="F95" s="314">
        <v>0</v>
      </c>
      <c r="G95" s="314">
        <v>190.26</v>
      </c>
      <c r="H95" s="314">
        <v>0</v>
      </c>
      <c r="I95" s="314">
        <v>190.26</v>
      </c>
      <c r="J95" s="314">
        <v>0</v>
      </c>
      <c r="K95" s="314">
        <v>190.26</v>
      </c>
    </row>
    <row r="96" spans="1:11" x14ac:dyDescent="0.2">
      <c r="A96" s="216" t="s">
        <v>163</v>
      </c>
      <c r="B96" s="216" t="s">
        <v>162</v>
      </c>
      <c r="C96" s="217">
        <v>0</v>
      </c>
      <c r="D96" s="217">
        <v>0</v>
      </c>
      <c r="E96" s="217">
        <v>1.1299999999999999</v>
      </c>
      <c r="F96" s="217">
        <v>0</v>
      </c>
      <c r="G96" s="217">
        <v>1.1299999999999999</v>
      </c>
      <c r="H96" s="217">
        <v>0</v>
      </c>
      <c r="I96" s="217">
        <v>1.1299999999999999</v>
      </c>
      <c r="J96" s="217">
        <v>0</v>
      </c>
      <c r="K96" s="217">
        <v>1.1299999999999999</v>
      </c>
    </row>
    <row r="97" spans="1:11" x14ac:dyDescent="0.2">
      <c r="A97" s="183" t="s">
        <v>1193</v>
      </c>
      <c r="B97" s="183" t="s">
        <v>1194</v>
      </c>
      <c r="C97" s="184">
        <v>0</v>
      </c>
      <c r="D97" s="184">
        <v>0</v>
      </c>
      <c r="E97" s="184">
        <v>4</v>
      </c>
      <c r="F97" s="184">
        <v>0</v>
      </c>
      <c r="G97" s="184">
        <v>4</v>
      </c>
      <c r="H97" s="184">
        <v>0</v>
      </c>
      <c r="I97" s="184">
        <v>4</v>
      </c>
      <c r="J97" s="184">
        <v>0</v>
      </c>
      <c r="K97" s="184">
        <v>4</v>
      </c>
    </row>
    <row r="98" spans="1:11" x14ac:dyDescent="0.2">
      <c r="A98" s="183" t="s">
        <v>148</v>
      </c>
      <c r="B98" s="183" t="s">
        <v>147</v>
      </c>
      <c r="C98" s="184">
        <v>0</v>
      </c>
      <c r="D98" s="184">
        <v>0</v>
      </c>
      <c r="E98" s="184">
        <v>137.58000000000001</v>
      </c>
      <c r="F98" s="184">
        <v>0</v>
      </c>
      <c r="G98" s="184">
        <v>137.58000000000001</v>
      </c>
      <c r="H98" s="184">
        <v>0</v>
      </c>
      <c r="I98" s="184">
        <v>137.58000000000001</v>
      </c>
      <c r="J98" s="184">
        <v>0</v>
      </c>
      <c r="K98" s="184">
        <v>137.58000000000001</v>
      </c>
    </row>
    <row r="99" spans="1:11" x14ac:dyDescent="0.2">
      <c r="A99" s="325" t="s">
        <v>144</v>
      </c>
      <c r="B99" s="325" t="s">
        <v>143</v>
      </c>
      <c r="C99" s="326">
        <v>0</v>
      </c>
      <c r="D99" s="326">
        <v>0</v>
      </c>
      <c r="E99" s="326">
        <v>2.25</v>
      </c>
      <c r="F99" s="326">
        <v>0</v>
      </c>
      <c r="G99" s="326">
        <v>2.25</v>
      </c>
      <c r="H99" s="326">
        <v>0</v>
      </c>
      <c r="I99" s="326">
        <v>2.25</v>
      </c>
      <c r="J99" s="326">
        <v>0</v>
      </c>
      <c r="K99" s="326">
        <v>2.25</v>
      </c>
    </row>
    <row r="100" spans="1:11" x14ac:dyDescent="0.2">
      <c r="A100" s="183" t="s">
        <v>142</v>
      </c>
      <c r="B100" s="183" t="s">
        <v>1174</v>
      </c>
      <c r="C100" s="184">
        <v>0</v>
      </c>
      <c r="D100" s="184">
        <v>0</v>
      </c>
      <c r="E100" s="184">
        <v>2816.67</v>
      </c>
      <c r="F100" s="184">
        <v>0</v>
      </c>
      <c r="G100" s="184">
        <v>2816.67</v>
      </c>
      <c r="H100" s="184">
        <v>0</v>
      </c>
      <c r="I100" s="184">
        <v>2816.67</v>
      </c>
      <c r="J100" s="184">
        <v>0</v>
      </c>
      <c r="K100" s="184">
        <v>2816.67</v>
      </c>
    </row>
    <row r="101" spans="1:11" x14ac:dyDescent="0.2">
      <c r="A101" s="183" t="s">
        <v>136</v>
      </c>
      <c r="B101" s="183" t="s">
        <v>830</v>
      </c>
      <c r="C101" s="184">
        <v>0</v>
      </c>
      <c r="D101" s="184">
        <v>0</v>
      </c>
      <c r="E101" s="184">
        <v>7037.32</v>
      </c>
      <c r="F101" s="184">
        <v>0</v>
      </c>
      <c r="G101" s="184">
        <v>7037.32</v>
      </c>
      <c r="H101" s="184">
        <v>0</v>
      </c>
      <c r="I101" s="184">
        <v>7037.32</v>
      </c>
      <c r="J101" s="184">
        <v>0</v>
      </c>
      <c r="K101" s="184">
        <v>7037.32</v>
      </c>
    </row>
    <row r="102" spans="1:11" ht="14.25" x14ac:dyDescent="0.2">
      <c r="A102" s="567" t="s">
        <v>846</v>
      </c>
      <c r="B102" s="567"/>
      <c r="C102" s="121">
        <v>0</v>
      </c>
      <c r="D102" s="121">
        <v>0</v>
      </c>
      <c r="E102" s="121">
        <v>330547.21000000002</v>
      </c>
      <c r="F102" s="121">
        <v>0</v>
      </c>
      <c r="G102" s="121">
        <v>330547.21000000002</v>
      </c>
      <c r="H102" s="121">
        <v>0</v>
      </c>
      <c r="I102" s="121">
        <v>330547.21000000002</v>
      </c>
      <c r="J102" s="121">
        <v>0</v>
      </c>
      <c r="K102" s="121">
        <v>330547.21000000002</v>
      </c>
    </row>
    <row r="103" spans="1:11" x14ac:dyDescent="0.2">
      <c r="A103" s="563"/>
      <c r="B103" s="563"/>
      <c r="C103" s="563"/>
      <c r="D103" s="563"/>
      <c r="E103" s="563"/>
      <c r="F103" s="563"/>
      <c r="G103" s="563"/>
      <c r="H103" s="563"/>
      <c r="I103" s="563"/>
      <c r="J103" s="563"/>
      <c r="K103" s="563"/>
    </row>
  </sheetData>
  <sheetProtection selectLockedCells="1" selectUnlockedCells="1"/>
  <mergeCells count="21">
    <mergeCell ref="A102:B102"/>
    <mergeCell ref="A103:K103"/>
    <mergeCell ref="A14:B14"/>
    <mergeCell ref="A15:K15"/>
    <mergeCell ref="A16:K16"/>
    <mergeCell ref="C17:D17"/>
    <mergeCell ref="E17:F17"/>
    <mergeCell ref="G17:H17"/>
    <mergeCell ref="I17:J17"/>
    <mergeCell ref="C7:K7"/>
    <mergeCell ref="A8:K8"/>
    <mergeCell ref="C9:D9"/>
    <mergeCell ref="E9:F9"/>
    <mergeCell ref="G9:H9"/>
    <mergeCell ref="I9:J9"/>
    <mergeCell ref="C6:K6"/>
    <mergeCell ref="A1:K1"/>
    <mergeCell ref="C2:K2"/>
    <mergeCell ref="C3:K3"/>
    <mergeCell ref="C4:K4"/>
    <mergeCell ref="C5:K5"/>
  </mergeCells>
  <pageMargins left="0.27777777777777779" right="0.27777777777777779" top="1.3444444444444446" bottom="0.66805555555555562" header="0.55694444444444446" footer="0.55694444444444446"/>
  <pageSetup paperSize="9" orientation="landscape" useFirstPageNumber="1" horizontalDpi="300" verticalDpi="300"/>
  <headerFooter alignWithMargins="0">
    <oddFooter>&amp;C&amp;7Državna agencija za osiguranje štednih uloga i sanaciju banaka  -  Analitička bruto bilanca Razdoblje od 01.01.2019 Razdoblje do 30.09.2019  -   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selection activeCell="H2" sqref="H2"/>
    </sheetView>
  </sheetViews>
  <sheetFormatPr defaultColWidth="11.42578125" defaultRowHeight="12.75" x14ac:dyDescent="0.2"/>
  <cols>
    <col min="1" max="1" width="4.42578125" style="411" customWidth="1"/>
    <col min="2" max="2" width="5" style="466" customWidth="1"/>
    <col min="3" max="3" width="43" style="104" customWidth="1"/>
    <col min="4" max="4" width="12.28515625" style="104" customWidth="1"/>
    <col min="5" max="5" width="14.85546875" style="104" customWidth="1"/>
    <col min="6" max="6" width="12.28515625" style="104" customWidth="1"/>
    <col min="7" max="7" width="8.85546875" style="105" bestFit="1" customWidth="1"/>
    <col min="8" max="8" width="8.140625" style="468" customWidth="1"/>
    <col min="9" max="9" width="12.7109375" style="104" bestFit="1" customWidth="1"/>
    <col min="10" max="10" width="12.7109375" style="519" bestFit="1" customWidth="1"/>
    <col min="11" max="16384" width="11.42578125" style="104"/>
  </cols>
  <sheetData>
    <row r="1" spans="1:12" s="36" customFormat="1" ht="28.5" customHeight="1" x14ac:dyDescent="0.2">
      <c r="A1" s="556" t="s">
        <v>76</v>
      </c>
      <c r="B1" s="556"/>
      <c r="C1" s="556"/>
      <c r="D1" s="556"/>
      <c r="E1" s="556"/>
      <c r="F1" s="556"/>
      <c r="G1" s="556"/>
      <c r="H1" s="550"/>
      <c r="J1" s="515"/>
    </row>
    <row r="2" spans="1:12" s="36" customFormat="1" ht="28.5" customHeight="1" x14ac:dyDescent="0.2">
      <c r="A2" s="554" t="s">
        <v>1263</v>
      </c>
      <c r="B2" s="554"/>
      <c r="C2" s="554"/>
      <c r="D2" s="456" t="s">
        <v>1257</v>
      </c>
      <c r="E2" s="456" t="s">
        <v>1258</v>
      </c>
      <c r="F2" s="456" t="s">
        <v>1259</v>
      </c>
      <c r="G2" s="520" t="s">
        <v>1262</v>
      </c>
      <c r="H2" s="539" t="s">
        <v>1262</v>
      </c>
      <c r="J2" s="515"/>
    </row>
    <row r="3" spans="1:12" s="415" customFormat="1" ht="12" customHeight="1" x14ac:dyDescent="0.2">
      <c r="A3" s="555">
        <v>1</v>
      </c>
      <c r="B3" s="555"/>
      <c r="C3" s="555"/>
      <c r="D3" s="414">
        <v>2</v>
      </c>
      <c r="E3" s="414">
        <v>3</v>
      </c>
      <c r="F3" s="414">
        <v>4</v>
      </c>
      <c r="G3" s="450" t="s">
        <v>1260</v>
      </c>
      <c r="H3" s="543" t="s">
        <v>1261</v>
      </c>
      <c r="J3" s="516"/>
    </row>
    <row r="4" spans="1:12" s="421" customFormat="1" ht="24.75" customHeight="1" x14ac:dyDescent="0.2">
      <c r="A4" s="39">
        <v>3</v>
      </c>
      <c r="B4" s="6"/>
      <c r="C4" s="469" t="s">
        <v>68</v>
      </c>
      <c r="D4" s="422">
        <v>9446785.506000001</v>
      </c>
      <c r="E4" s="422">
        <v>11851000</v>
      </c>
      <c r="F4" s="422">
        <v>8707286.2200000007</v>
      </c>
      <c r="G4" s="420">
        <f>+F4/D4*100</f>
        <v>92.171947954885638</v>
      </c>
      <c r="H4" s="451">
        <f>+F4/E4*100</f>
        <v>73.473008353725433</v>
      </c>
      <c r="I4" s="420"/>
      <c r="J4" s="517"/>
    </row>
    <row r="5" spans="1:12" s="421" customFormat="1" ht="14.25" customHeight="1" x14ac:dyDescent="0.2">
      <c r="A5" s="39">
        <v>31</v>
      </c>
      <c r="B5" s="6"/>
      <c r="C5" s="6" t="s">
        <v>44</v>
      </c>
      <c r="D5" s="422">
        <v>4645710.3100000005</v>
      </c>
      <c r="E5" s="422">
        <v>6100000</v>
      </c>
      <c r="F5" s="422">
        <v>4964653.08</v>
      </c>
      <c r="G5" s="420">
        <f t="shared" ref="G5:G59" si="0">+F5/D5*100</f>
        <v>106.86531765257656</v>
      </c>
      <c r="H5" s="451">
        <f t="shared" ref="H5:H59" si="1">+F5/E5*100</f>
        <v>81.387755409836075</v>
      </c>
      <c r="I5" s="517"/>
      <c r="J5" s="517"/>
      <c r="K5" s="521"/>
      <c r="L5" s="521"/>
    </row>
    <row r="6" spans="1:12" s="421" customFormat="1" ht="14.25" customHeight="1" x14ac:dyDescent="0.2">
      <c r="A6" s="39">
        <v>311</v>
      </c>
      <c r="B6" s="6"/>
      <c r="C6" s="6" t="s">
        <v>96</v>
      </c>
      <c r="D6" s="422">
        <v>3900505.31</v>
      </c>
      <c r="E6" s="422">
        <v>4682290</v>
      </c>
      <c r="F6" s="422">
        <v>3139738.48</v>
      </c>
      <c r="G6" s="420">
        <f t="shared" si="0"/>
        <v>80.495685314167659</v>
      </c>
      <c r="H6" s="451">
        <f t="shared" si="1"/>
        <v>67.055617657172036</v>
      </c>
      <c r="I6" s="420"/>
      <c r="J6" s="517"/>
    </row>
    <row r="7" spans="1:12" s="413" customFormat="1" ht="14.25" customHeight="1" x14ac:dyDescent="0.2">
      <c r="A7" s="416"/>
      <c r="B7" s="7">
        <v>3111</v>
      </c>
      <c r="C7" s="7" t="s">
        <v>45</v>
      </c>
      <c r="D7" s="424">
        <v>3900505.31</v>
      </c>
      <c r="E7" s="424">
        <v>4682290</v>
      </c>
      <c r="F7" s="424">
        <v>3139738.48</v>
      </c>
      <c r="G7" s="452">
        <f t="shared" si="0"/>
        <v>80.495685314167659</v>
      </c>
      <c r="H7" s="453">
        <f t="shared" si="1"/>
        <v>67.055617657172036</v>
      </c>
      <c r="I7" s="452"/>
      <c r="J7" s="518"/>
    </row>
    <row r="8" spans="1:12" s="421" customFormat="1" ht="14.25" customHeight="1" x14ac:dyDescent="0.2">
      <c r="A8" s="39">
        <v>312</v>
      </c>
      <c r="B8" s="6"/>
      <c r="C8" s="6" t="s">
        <v>46</v>
      </c>
      <c r="D8" s="422">
        <v>91437.2</v>
      </c>
      <c r="E8" s="422">
        <v>482160</v>
      </c>
      <c r="F8" s="422">
        <v>246454.21000000002</v>
      </c>
      <c r="G8" s="420">
        <f t="shared" si="0"/>
        <v>269.53385492994101</v>
      </c>
      <c r="H8" s="451">
        <f t="shared" si="1"/>
        <v>51.114611332337823</v>
      </c>
      <c r="I8" s="420"/>
      <c r="J8" s="517"/>
    </row>
    <row r="9" spans="1:12" s="413" customFormat="1" ht="14.25" customHeight="1" x14ac:dyDescent="0.2">
      <c r="A9" s="416"/>
      <c r="B9" s="7">
        <v>3121</v>
      </c>
      <c r="C9" s="7" t="s">
        <v>46</v>
      </c>
      <c r="D9" s="424">
        <v>91437.2</v>
      </c>
      <c r="E9" s="424">
        <v>482160</v>
      </c>
      <c r="F9" s="424">
        <v>246454.21000000002</v>
      </c>
      <c r="G9" s="452">
        <f t="shared" si="0"/>
        <v>269.53385492994101</v>
      </c>
      <c r="H9" s="453">
        <f t="shared" si="1"/>
        <v>51.114611332337823</v>
      </c>
      <c r="I9" s="452"/>
      <c r="J9" s="518"/>
    </row>
    <row r="10" spans="1:12" s="421" customFormat="1" ht="14.25" customHeight="1" x14ac:dyDescent="0.2">
      <c r="A10" s="39">
        <v>313</v>
      </c>
      <c r="B10" s="6"/>
      <c r="C10" s="6" t="s">
        <v>47</v>
      </c>
      <c r="D10" s="422">
        <v>653767.80000000005</v>
      </c>
      <c r="E10" s="422">
        <v>935550</v>
      </c>
      <c r="F10" s="422">
        <v>1578460.3900000001</v>
      </c>
      <c r="G10" s="420">
        <f t="shared" si="0"/>
        <v>241.44052215480789</v>
      </c>
      <c r="H10" s="451">
        <f t="shared" si="1"/>
        <v>168.72004596226819</v>
      </c>
      <c r="I10" s="420"/>
      <c r="J10" s="517"/>
    </row>
    <row r="11" spans="1:12" s="413" customFormat="1" ht="14.25" customHeight="1" x14ac:dyDescent="0.2">
      <c r="A11" s="416"/>
      <c r="B11" s="7">
        <v>3131</v>
      </c>
      <c r="C11" s="7" t="s">
        <v>113</v>
      </c>
      <c r="D11" s="424">
        <v>9251.68</v>
      </c>
      <c r="E11" s="424">
        <v>14000</v>
      </c>
      <c r="F11" s="424">
        <v>981918.24000000011</v>
      </c>
      <c r="G11" s="452">
        <f t="shared" si="0"/>
        <v>10613.404700551684</v>
      </c>
      <c r="H11" s="453">
        <f t="shared" si="1"/>
        <v>7013.7017142857148</v>
      </c>
      <c r="I11" s="452"/>
      <c r="J11" s="518"/>
    </row>
    <row r="12" spans="1:12" s="413" customFormat="1" ht="14.25" customHeight="1" x14ac:dyDescent="0.2">
      <c r="A12" s="416"/>
      <c r="B12" s="7">
        <v>3132</v>
      </c>
      <c r="C12" s="7" t="s">
        <v>82</v>
      </c>
      <c r="D12" s="424">
        <v>581019.54</v>
      </c>
      <c r="E12" s="424">
        <v>806710</v>
      </c>
      <c r="F12" s="424">
        <v>596542.15</v>
      </c>
      <c r="G12" s="452">
        <f t="shared" si="0"/>
        <v>102.67161582896162</v>
      </c>
      <c r="H12" s="453">
        <f t="shared" si="1"/>
        <v>73.947533810167215</v>
      </c>
      <c r="I12" s="452"/>
      <c r="J12" s="518"/>
    </row>
    <row r="13" spans="1:12" s="413" customFormat="1" ht="14.25" customHeight="1" x14ac:dyDescent="0.2">
      <c r="A13" s="416"/>
      <c r="B13" s="7">
        <v>3133</v>
      </c>
      <c r="C13" s="7" t="s">
        <v>83</v>
      </c>
      <c r="D13" s="424">
        <v>63496.58</v>
      </c>
      <c r="E13" s="424">
        <v>114840</v>
      </c>
      <c r="F13" s="424">
        <v>0</v>
      </c>
      <c r="G13" s="452">
        <f t="shared" si="0"/>
        <v>0</v>
      </c>
      <c r="H13" s="453">
        <f t="shared" si="1"/>
        <v>0</v>
      </c>
      <c r="I13" s="452"/>
      <c r="J13" s="518"/>
    </row>
    <row r="14" spans="1:12" s="421" customFormat="1" ht="14.25" customHeight="1" x14ac:dyDescent="0.2">
      <c r="A14" s="39">
        <v>32</v>
      </c>
      <c r="B14" s="6"/>
      <c r="C14" s="9" t="s">
        <v>1</v>
      </c>
      <c r="D14" s="422">
        <v>2082506.6860000002</v>
      </c>
      <c r="E14" s="422">
        <v>3151000</v>
      </c>
      <c r="F14" s="422">
        <v>2051210.4899999998</v>
      </c>
      <c r="G14" s="420">
        <f t="shared" si="0"/>
        <v>98.497186289465759</v>
      </c>
      <c r="H14" s="451">
        <f t="shared" si="1"/>
        <v>65.097127578546491</v>
      </c>
      <c r="I14" s="420"/>
      <c r="J14" s="517"/>
    </row>
    <row r="15" spans="1:12" s="421" customFormat="1" ht="14.25" customHeight="1" x14ac:dyDescent="0.2">
      <c r="A15" s="39">
        <v>321</v>
      </c>
      <c r="B15" s="6"/>
      <c r="C15" s="9" t="s">
        <v>5</v>
      </c>
      <c r="D15" s="422">
        <v>276455.96000000002</v>
      </c>
      <c r="E15" s="422">
        <v>381244</v>
      </c>
      <c r="F15" s="422">
        <v>340114.04000000004</v>
      </c>
      <c r="G15" s="420">
        <f t="shared" si="0"/>
        <v>123.02648132454806</v>
      </c>
      <c r="H15" s="451">
        <f t="shared" si="1"/>
        <v>89.211643986528316</v>
      </c>
      <c r="I15" s="420"/>
      <c r="J15" s="517"/>
    </row>
    <row r="16" spans="1:12" s="413" customFormat="1" ht="14.25" customHeight="1" x14ac:dyDescent="0.2">
      <c r="A16" s="416"/>
      <c r="B16" s="7">
        <v>3211</v>
      </c>
      <c r="C16" s="8" t="s">
        <v>48</v>
      </c>
      <c r="D16" s="424">
        <v>169668.36000000002</v>
      </c>
      <c r="E16" s="424">
        <v>207827</v>
      </c>
      <c r="F16" s="424">
        <v>224504.37</v>
      </c>
      <c r="G16" s="452">
        <f t="shared" si="0"/>
        <v>132.31952616268583</v>
      </c>
      <c r="H16" s="453">
        <f t="shared" si="1"/>
        <v>108.02464068672502</v>
      </c>
      <c r="I16" s="452"/>
      <c r="J16" s="518"/>
    </row>
    <row r="17" spans="1:10" s="413" customFormat="1" ht="14.25" customHeight="1" x14ac:dyDescent="0.2">
      <c r="A17" s="416"/>
      <c r="B17" s="7">
        <v>3212</v>
      </c>
      <c r="C17" s="8" t="s">
        <v>49</v>
      </c>
      <c r="D17" s="424">
        <v>75394</v>
      </c>
      <c r="E17" s="424">
        <v>102010</v>
      </c>
      <c r="F17" s="424">
        <v>70608.399999999994</v>
      </c>
      <c r="G17" s="452">
        <f t="shared" si="0"/>
        <v>93.652545295381586</v>
      </c>
      <c r="H17" s="453">
        <f t="shared" si="1"/>
        <v>69.217135574943626</v>
      </c>
      <c r="I17" s="452"/>
      <c r="J17" s="518"/>
    </row>
    <row r="18" spans="1:10" s="413" customFormat="1" ht="14.25" customHeight="1" x14ac:dyDescent="0.2">
      <c r="A18" s="416"/>
      <c r="B18" s="22" t="s">
        <v>3</v>
      </c>
      <c r="C18" s="8" t="s">
        <v>4</v>
      </c>
      <c r="D18" s="424">
        <v>31393.599999999999</v>
      </c>
      <c r="E18" s="424">
        <v>71407</v>
      </c>
      <c r="F18" s="424">
        <v>45001.270000000004</v>
      </c>
      <c r="G18" s="452">
        <f t="shared" si="0"/>
        <v>143.34536338616789</v>
      </c>
      <c r="H18" s="453">
        <f t="shared" si="1"/>
        <v>63.020810284705988</v>
      </c>
      <c r="I18" s="452"/>
      <c r="J18" s="518"/>
    </row>
    <row r="19" spans="1:10" s="421" customFormat="1" ht="14.25" customHeight="1" x14ac:dyDescent="0.2">
      <c r="A19" s="39">
        <v>322</v>
      </c>
      <c r="B19" s="30"/>
      <c r="C19" s="30" t="s">
        <v>50</v>
      </c>
      <c r="D19" s="422">
        <v>262185.766</v>
      </c>
      <c r="E19" s="422">
        <v>381244</v>
      </c>
      <c r="F19" s="422">
        <v>203416.95999999999</v>
      </c>
      <c r="G19" s="420">
        <f t="shared" si="0"/>
        <v>77.585050898605985</v>
      </c>
      <c r="H19" s="451">
        <f t="shared" si="1"/>
        <v>53.356107899403007</v>
      </c>
      <c r="I19" s="420"/>
      <c r="J19" s="517"/>
    </row>
    <row r="20" spans="1:10" s="413" customFormat="1" ht="14.25" customHeight="1" x14ac:dyDescent="0.2">
      <c r="A20" s="416"/>
      <c r="B20" s="22">
        <v>3221</v>
      </c>
      <c r="C20" s="7" t="s">
        <v>51</v>
      </c>
      <c r="D20" s="424">
        <v>124106.75</v>
      </c>
      <c r="E20" s="424">
        <v>105817</v>
      </c>
      <c r="F20" s="424">
        <v>103360.86</v>
      </c>
      <c r="G20" s="452">
        <f t="shared" si="0"/>
        <v>83.283834279763198</v>
      </c>
      <c r="H20" s="453">
        <f t="shared" si="1"/>
        <v>97.678879575115531</v>
      </c>
      <c r="I20" s="452"/>
      <c r="J20" s="518"/>
    </row>
    <row r="21" spans="1:10" s="413" customFormat="1" ht="14.25" customHeight="1" x14ac:dyDescent="0.2">
      <c r="A21" s="416"/>
      <c r="B21" s="22">
        <v>3223</v>
      </c>
      <c r="C21" s="7" t="s">
        <v>52</v>
      </c>
      <c r="D21" s="424">
        <v>95975.155999999988</v>
      </c>
      <c r="E21" s="424">
        <v>255025</v>
      </c>
      <c r="F21" s="424">
        <v>92118.29</v>
      </c>
      <c r="G21" s="452">
        <f t="shared" si="0"/>
        <v>95.98139126754846</v>
      </c>
      <c r="H21" s="453">
        <f t="shared" si="1"/>
        <v>36.121278306048424</v>
      </c>
      <c r="I21" s="452"/>
      <c r="J21" s="518"/>
    </row>
    <row r="22" spans="1:10" s="413" customFormat="1" ht="14.25" customHeight="1" x14ac:dyDescent="0.2">
      <c r="A22" s="416"/>
      <c r="B22" s="22" t="s">
        <v>6</v>
      </c>
      <c r="C22" s="22" t="s">
        <v>7</v>
      </c>
      <c r="D22" s="424">
        <v>42103.86</v>
      </c>
      <c r="E22" s="473">
        <v>20402</v>
      </c>
      <c r="F22" s="424">
        <v>7937.81</v>
      </c>
      <c r="G22" s="452">
        <f t="shared" si="0"/>
        <v>18.852927023793068</v>
      </c>
      <c r="H22" s="453">
        <f t="shared" si="1"/>
        <v>38.907018919713757</v>
      </c>
      <c r="I22" s="452"/>
      <c r="J22" s="518"/>
    </row>
    <row r="23" spans="1:10" s="421" customFormat="1" ht="14.25" customHeight="1" x14ac:dyDescent="0.2">
      <c r="A23" s="39">
        <v>323</v>
      </c>
      <c r="B23" s="464"/>
      <c r="C23" s="30" t="s">
        <v>8</v>
      </c>
      <c r="D23" s="422">
        <v>1247888.6200000001</v>
      </c>
      <c r="E23" s="422">
        <v>1923610</v>
      </c>
      <c r="F23" s="422">
        <v>1054144.8599999999</v>
      </c>
      <c r="G23" s="420">
        <f t="shared" si="0"/>
        <v>84.474274635183363</v>
      </c>
      <c r="H23" s="451">
        <f t="shared" si="1"/>
        <v>54.800342065179528</v>
      </c>
      <c r="I23" s="420"/>
      <c r="J23" s="517"/>
    </row>
    <row r="24" spans="1:10" s="413" customFormat="1" ht="14.25" customHeight="1" x14ac:dyDescent="0.2">
      <c r="A24" s="416"/>
      <c r="B24" s="7">
        <v>3231</v>
      </c>
      <c r="C24" s="7" t="s">
        <v>53</v>
      </c>
      <c r="D24" s="424">
        <v>117626.34999999999</v>
      </c>
      <c r="E24" s="424">
        <v>132613</v>
      </c>
      <c r="F24" s="424">
        <v>96642.930000000008</v>
      </c>
      <c r="G24" s="452">
        <f t="shared" si="0"/>
        <v>82.160952881731021</v>
      </c>
      <c r="H24" s="453">
        <f t="shared" si="1"/>
        <v>72.875909601622766</v>
      </c>
      <c r="I24" s="452"/>
      <c r="J24" s="518"/>
    </row>
    <row r="25" spans="1:10" s="413" customFormat="1" ht="14.25" customHeight="1" x14ac:dyDescent="0.2">
      <c r="A25" s="416"/>
      <c r="B25" s="7">
        <v>3232</v>
      </c>
      <c r="C25" s="22" t="s">
        <v>9</v>
      </c>
      <c r="D25" s="424">
        <v>184377.96</v>
      </c>
      <c r="E25" s="424">
        <v>61206</v>
      </c>
      <c r="F25" s="424">
        <v>88580.14</v>
      </c>
      <c r="G25" s="452">
        <f t="shared" si="0"/>
        <v>48.042694473894819</v>
      </c>
      <c r="H25" s="453">
        <f t="shared" si="1"/>
        <v>144.7246021631866</v>
      </c>
      <c r="I25" s="452"/>
      <c r="J25" s="518"/>
    </row>
    <row r="26" spans="1:10" s="413" customFormat="1" ht="14.25" customHeight="1" x14ac:dyDescent="0.2">
      <c r="A26" s="416"/>
      <c r="B26" s="7">
        <v>3233</v>
      </c>
      <c r="C26" s="7" t="s">
        <v>81</v>
      </c>
      <c r="D26" s="424">
        <v>47276.69</v>
      </c>
      <c r="E26" s="424">
        <v>40804</v>
      </c>
      <c r="F26" s="424">
        <v>28615.49</v>
      </c>
      <c r="G26" s="452">
        <f t="shared" si="0"/>
        <v>60.527693457388828</v>
      </c>
      <c r="H26" s="453">
        <f t="shared" si="1"/>
        <v>70.129129497108138</v>
      </c>
      <c r="I26" s="452"/>
      <c r="J26" s="518"/>
    </row>
    <row r="27" spans="1:10" s="413" customFormat="1" ht="14.25" customHeight="1" x14ac:dyDescent="0.2">
      <c r="A27" s="416"/>
      <c r="B27" s="7">
        <v>3234</v>
      </c>
      <c r="C27" s="7" t="s">
        <v>54</v>
      </c>
      <c r="D27" s="424">
        <v>124614.44</v>
      </c>
      <c r="E27" s="424">
        <v>408040</v>
      </c>
      <c r="F27" s="424">
        <v>120011.85999999999</v>
      </c>
      <c r="G27" s="452">
        <f t="shared" si="0"/>
        <v>96.306543607626836</v>
      </c>
      <c r="H27" s="453">
        <f t="shared" si="1"/>
        <v>29.411788059994116</v>
      </c>
      <c r="I27" s="452"/>
      <c r="J27" s="518"/>
    </row>
    <row r="28" spans="1:10" s="413" customFormat="1" ht="14.25" customHeight="1" x14ac:dyDescent="0.2">
      <c r="A28" s="416"/>
      <c r="B28" s="7">
        <v>3235</v>
      </c>
      <c r="C28" s="8" t="s">
        <v>55</v>
      </c>
      <c r="D28" s="424">
        <v>100662.11</v>
      </c>
      <c r="E28" s="424">
        <v>102005</v>
      </c>
      <c r="F28" s="424">
        <v>44111.32</v>
      </c>
      <c r="G28" s="452">
        <f t="shared" si="0"/>
        <v>43.821175614141211</v>
      </c>
      <c r="H28" s="453">
        <f t="shared" si="1"/>
        <v>43.244272339591191</v>
      </c>
      <c r="I28" s="452"/>
      <c r="J28" s="518"/>
    </row>
    <row r="29" spans="1:10" s="413" customFormat="1" ht="14.25" customHeight="1" x14ac:dyDescent="0.2">
      <c r="A29" s="416"/>
      <c r="B29" s="7">
        <v>3236</v>
      </c>
      <c r="C29" s="22" t="s">
        <v>119</v>
      </c>
      <c r="D29" s="424">
        <v>110</v>
      </c>
      <c r="E29" s="424">
        <v>0</v>
      </c>
      <c r="F29" s="424">
        <v>0</v>
      </c>
      <c r="G29" s="452"/>
      <c r="H29" s="453"/>
      <c r="I29" s="452"/>
      <c r="J29" s="518"/>
    </row>
    <row r="30" spans="1:10" s="413" customFormat="1" ht="14.25" customHeight="1" x14ac:dyDescent="0.2">
      <c r="A30" s="416"/>
      <c r="B30" s="7">
        <v>3237</v>
      </c>
      <c r="C30" s="22" t="s">
        <v>10</v>
      </c>
      <c r="D30" s="424">
        <v>337347.04</v>
      </c>
      <c r="E30" s="424">
        <v>717877</v>
      </c>
      <c r="F30" s="424">
        <v>307375.42</v>
      </c>
      <c r="G30" s="452">
        <f t="shared" si="0"/>
        <v>91.115493409991089</v>
      </c>
      <c r="H30" s="453">
        <f t="shared" si="1"/>
        <v>42.817282069212411</v>
      </c>
      <c r="I30" s="452"/>
      <c r="J30" s="518"/>
    </row>
    <row r="31" spans="1:10" s="413" customFormat="1" ht="14.25" customHeight="1" x14ac:dyDescent="0.2">
      <c r="A31" s="416"/>
      <c r="B31" s="7">
        <v>3238</v>
      </c>
      <c r="C31" s="7" t="s">
        <v>11</v>
      </c>
      <c r="D31" s="424">
        <v>203102.66999999998</v>
      </c>
      <c r="E31" s="424">
        <v>257045</v>
      </c>
      <c r="F31" s="424">
        <v>224610.97999999998</v>
      </c>
      <c r="G31" s="452">
        <f t="shared" si="0"/>
        <v>110.58987063045502</v>
      </c>
      <c r="H31" s="453">
        <f t="shared" si="1"/>
        <v>87.381968137874694</v>
      </c>
      <c r="I31" s="452"/>
      <c r="J31" s="518"/>
    </row>
    <row r="32" spans="1:10" s="413" customFormat="1" ht="14.25" customHeight="1" x14ac:dyDescent="0.2">
      <c r="A32" s="416"/>
      <c r="B32" s="7">
        <v>3239</v>
      </c>
      <c r="C32" s="7" t="s">
        <v>56</v>
      </c>
      <c r="D32" s="424">
        <v>132771.35999999999</v>
      </c>
      <c r="E32" s="424">
        <v>204020</v>
      </c>
      <c r="F32" s="424">
        <v>144196.71999999997</v>
      </c>
      <c r="G32" s="452">
        <f t="shared" si="0"/>
        <v>108.6052895744986</v>
      </c>
      <c r="H32" s="453">
        <f t="shared" si="1"/>
        <v>70.677737476717951</v>
      </c>
      <c r="I32" s="452"/>
      <c r="J32" s="518"/>
    </row>
    <row r="33" spans="1:10" s="421" customFormat="1" ht="14.25" customHeight="1" x14ac:dyDescent="0.2">
      <c r="A33" s="39">
        <v>329</v>
      </c>
      <c r="B33" s="6"/>
      <c r="C33" s="6" t="s">
        <v>57</v>
      </c>
      <c r="D33" s="422">
        <v>295976.33999999997</v>
      </c>
      <c r="E33" s="422">
        <v>464903</v>
      </c>
      <c r="F33" s="422">
        <v>453534.63</v>
      </c>
      <c r="G33" s="420">
        <f t="shared" si="0"/>
        <v>153.23340710274343</v>
      </c>
      <c r="H33" s="451">
        <f t="shared" si="1"/>
        <v>97.55467914812337</v>
      </c>
      <c r="I33" s="420"/>
      <c r="J33" s="517"/>
    </row>
    <row r="34" spans="1:10" s="413" customFormat="1" ht="14.25" customHeight="1" x14ac:dyDescent="0.2">
      <c r="A34" s="416"/>
      <c r="B34" s="7">
        <v>3292</v>
      </c>
      <c r="C34" s="7" t="s">
        <v>58</v>
      </c>
      <c r="D34" s="424">
        <v>5955.43</v>
      </c>
      <c r="E34" s="424">
        <v>16059</v>
      </c>
      <c r="F34" s="424">
        <v>6095.17</v>
      </c>
      <c r="G34" s="452">
        <f t="shared" si="0"/>
        <v>102.34643006466366</v>
      </c>
      <c r="H34" s="453">
        <f t="shared" si="1"/>
        <v>37.954853975963637</v>
      </c>
      <c r="I34" s="452"/>
      <c r="J34" s="518"/>
    </row>
    <row r="35" spans="1:10" s="413" customFormat="1" ht="14.25" customHeight="1" x14ac:dyDescent="0.2">
      <c r="A35" s="416"/>
      <c r="B35" s="7">
        <v>3293</v>
      </c>
      <c r="C35" s="7" t="s">
        <v>59</v>
      </c>
      <c r="D35" s="424">
        <v>51306.34</v>
      </c>
      <c r="E35" s="424">
        <v>51005</v>
      </c>
      <c r="F35" s="424">
        <v>69776.490000000005</v>
      </c>
      <c r="G35" s="452">
        <f t="shared" si="0"/>
        <v>135.99974194222392</v>
      </c>
      <c r="H35" s="453">
        <f t="shared" si="1"/>
        <v>136.80323497696304</v>
      </c>
      <c r="I35" s="452"/>
      <c r="J35" s="518"/>
    </row>
    <row r="36" spans="1:10" s="413" customFormat="1" ht="14.25" customHeight="1" x14ac:dyDescent="0.2">
      <c r="A36" s="416"/>
      <c r="B36" s="7">
        <v>3294</v>
      </c>
      <c r="C36" s="7" t="s">
        <v>86</v>
      </c>
      <c r="D36" s="424">
        <v>149716.31</v>
      </c>
      <c r="E36" s="424">
        <v>295829</v>
      </c>
      <c r="F36" s="424">
        <v>175919.32</v>
      </c>
      <c r="G36" s="452">
        <f t="shared" si="0"/>
        <v>117.50177385483252</v>
      </c>
      <c r="H36" s="453">
        <f t="shared" si="1"/>
        <v>59.466556693224803</v>
      </c>
      <c r="I36" s="452"/>
      <c r="J36" s="518"/>
    </row>
    <row r="37" spans="1:10" s="413" customFormat="1" ht="14.25" customHeight="1" x14ac:dyDescent="0.2">
      <c r="A37" s="416"/>
      <c r="B37" s="7">
        <v>3295</v>
      </c>
      <c r="C37" s="7" t="s">
        <v>85</v>
      </c>
      <c r="D37" s="424">
        <v>54355.87</v>
      </c>
      <c r="E37" s="424">
        <v>102010</v>
      </c>
      <c r="F37" s="424">
        <v>3534.99</v>
      </c>
      <c r="G37" s="452">
        <f t="shared" si="0"/>
        <v>6.5034190419544373</v>
      </c>
      <c r="H37" s="453">
        <f t="shared" si="1"/>
        <v>3.4653367316929709</v>
      </c>
      <c r="I37" s="452"/>
      <c r="J37" s="518"/>
    </row>
    <row r="38" spans="1:10" s="413" customFormat="1" ht="14.25" customHeight="1" x14ac:dyDescent="0.2">
      <c r="A38" s="416"/>
      <c r="B38" s="7">
        <v>3299</v>
      </c>
      <c r="C38" s="7" t="s">
        <v>57</v>
      </c>
      <c r="D38" s="424">
        <v>34642.39</v>
      </c>
      <c r="E38" s="424">
        <v>0</v>
      </c>
      <c r="F38" s="424">
        <v>198208.66</v>
      </c>
      <c r="G38" s="452">
        <f t="shared" si="0"/>
        <v>572.15642454230215</v>
      </c>
      <c r="H38" s="453"/>
      <c r="I38" s="452"/>
      <c r="J38" s="518"/>
    </row>
    <row r="39" spans="1:10" s="421" customFormat="1" ht="14.25" customHeight="1" x14ac:dyDescent="0.2">
      <c r="A39" s="39">
        <v>34</v>
      </c>
      <c r="B39" s="464"/>
      <c r="C39" s="9" t="s">
        <v>12</v>
      </c>
      <c r="D39" s="422">
        <v>272640.38000000006</v>
      </c>
      <c r="E39" s="422">
        <v>100000</v>
      </c>
      <c r="F39" s="422">
        <v>188254.91999999998</v>
      </c>
      <c r="G39" s="420">
        <f t="shared" si="0"/>
        <v>69.048803409091477</v>
      </c>
      <c r="H39" s="451">
        <f t="shared" si="1"/>
        <v>188.25492</v>
      </c>
      <c r="I39" s="420"/>
      <c r="J39" s="517"/>
    </row>
    <row r="40" spans="1:10" s="421" customFormat="1" ht="14.25" customHeight="1" x14ac:dyDescent="0.2">
      <c r="A40" s="39">
        <v>343</v>
      </c>
      <c r="B40" s="6"/>
      <c r="C40" s="6" t="s">
        <v>62</v>
      </c>
      <c r="D40" s="422">
        <v>272640.38000000006</v>
      </c>
      <c r="E40" s="422">
        <v>100000</v>
      </c>
      <c r="F40" s="422">
        <v>188254.91999999998</v>
      </c>
      <c r="G40" s="420">
        <f t="shared" si="0"/>
        <v>69.048803409091477</v>
      </c>
      <c r="H40" s="451">
        <f t="shared" si="1"/>
        <v>188.25492</v>
      </c>
      <c r="I40" s="420"/>
      <c r="J40" s="517"/>
    </row>
    <row r="41" spans="1:10" s="413" customFormat="1" ht="14.25" customHeight="1" x14ac:dyDescent="0.2">
      <c r="A41" s="416"/>
      <c r="B41" s="416">
        <v>3431</v>
      </c>
      <c r="C41" s="470" t="s">
        <v>63</v>
      </c>
      <c r="D41" s="424">
        <v>76166.710000000006</v>
      </c>
      <c r="E41" s="424">
        <v>63492</v>
      </c>
      <c r="F41" s="424">
        <v>23354.75</v>
      </c>
      <c r="G41" s="452">
        <f t="shared" si="0"/>
        <v>30.662674021235787</v>
      </c>
      <c r="H41" s="453">
        <f t="shared" si="1"/>
        <v>36.783768033768034</v>
      </c>
      <c r="I41" s="452"/>
      <c r="J41" s="518"/>
    </row>
    <row r="42" spans="1:10" s="413" customFormat="1" ht="25.9" customHeight="1" x14ac:dyDescent="0.2">
      <c r="A42" s="416"/>
      <c r="B42" s="416">
        <v>3432</v>
      </c>
      <c r="C42" s="470" t="s">
        <v>84</v>
      </c>
      <c r="D42" s="424">
        <v>172247.64</v>
      </c>
      <c r="E42" s="424">
        <v>18304</v>
      </c>
      <c r="F42" s="424">
        <v>5216.4799999999996</v>
      </c>
      <c r="G42" s="452">
        <f t="shared" si="0"/>
        <v>3.0284769068534114</v>
      </c>
      <c r="H42" s="453">
        <f t="shared" si="1"/>
        <v>28.49912587412587</v>
      </c>
      <c r="I42" s="452"/>
      <c r="J42" s="518"/>
    </row>
    <row r="43" spans="1:10" s="413" customFormat="1" ht="14.25" customHeight="1" x14ac:dyDescent="0.2">
      <c r="A43" s="416"/>
      <c r="B43" s="416">
        <v>3433</v>
      </c>
      <c r="C43" s="470" t="s">
        <v>64</v>
      </c>
      <c r="D43" s="424">
        <v>24226.030000000002</v>
      </c>
      <c r="E43" s="424">
        <v>18204</v>
      </c>
      <c r="F43" s="474">
        <v>2551.48</v>
      </c>
      <c r="G43" s="452">
        <f t="shared" si="0"/>
        <v>10.531977381353856</v>
      </c>
      <c r="H43" s="453">
        <f t="shared" si="1"/>
        <v>14.016040430674579</v>
      </c>
      <c r="I43" s="452"/>
      <c r="J43" s="518"/>
    </row>
    <row r="44" spans="1:10" s="413" customFormat="1" ht="25.5" x14ac:dyDescent="0.2">
      <c r="A44" s="416"/>
      <c r="B44" s="416">
        <v>3434</v>
      </c>
      <c r="C44" s="470" t="s">
        <v>115</v>
      </c>
      <c r="D44" s="424">
        <v>0</v>
      </c>
      <c r="E44" s="424">
        <v>0</v>
      </c>
      <c r="F44" s="424">
        <v>157132.21</v>
      </c>
      <c r="G44" s="452"/>
      <c r="H44" s="453"/>
      <c r="I44" s="452"/>
      <c r="J44" s="518"/>
    </row>
    <row r="45" spans="1:10" s="421" customFormat="1" x14ac:dyDescent="0.2">
      <c r="A45" s="39">
        <v>38</v>
      </c>
      <c r="B45" s="39"/>
      <c r="C45" s="13" t="s">
        <v>78</v>
      </c>
      <c r="D45" s="422">
        <v>2445928.13</v>
      </c>
      <c r="E45" s="422">
        <v>2500000</v>
      </c>
      <c r="F45" s="422">
        <v>1503167.73</v>
      </c>
      <c r="G45" s="420">
        <f t="shared" si="0"/>
        <v>61.455923890944419</v>
      </c>
      <c r="H45" s="451">
        <f t="shared" si="1"/>
        <v>60.126709199999993</v>
      </c>
      <c r="I45" s="420"/>
      <c r="J45" s="517"/>
    </row>
    <row r="46" spans="1:10" s="421" customFormat="1" x14ac:dyDescent="0.2">
      <c r="A46" s="39">
        <v>383</v>
      </c>
      <c r="B46" s="39"/>
      <c r="C46" s="13" t="s">
        <v>91</v>
      </c>
      <c r="D46" s="422">
        <v>2445928.13</v>
      </c>
      <c r="E46" s="422">
        <v>2500000</v>
      </c>
      <c r="F46" s="422">
        <v>1503167.73</v>
      </c>
      <c r="G46" s="420">
        <f t="shared" si="0"/>
        <v>61.455923890944419</v>
      </c>
      <c r="H46" s="451">
        <f t="shared" si="1"/>
        <v>60.126709199999993</v>
      </c>
      <c r="I46" s="420"/>
      <c r="J46" s="517"/>
    </row>
    <row r="47" spans="1:10" s="413" customFormat="1" x14ac:dyDescent="0.2">
      <c r="A47" s="416"/>
      <c r="B47" s="416">
        <v>3831</v>
      </c>
      <c r="C47" s="470" t="s">
        <v>101</v>
      </c>
      <c r="D47" s="424">
        <v>2445484.38</v>
      </c>
      <c r="E47" s="424">
        <v>2500000</v>
      </c>
      <c r="F47" s="424">
        <v>1503167.73</v>
      </c>
      <c r="G47" s="452">
        <f t="shared" si="0"/>
        <v>61.467075492013571</v>
      </c>
      <c r="H47" s="453">
        <f t="shared" si="1"/>
        <v>60.126709199999993</v>
      </c>
      <c r="I47" s="452"/>
      <c r="J47" s="522"/>
    </row>
    <row r="48" spans="1:10" s="413" customFormat="1" x14ac:dyDescent="0.2">
      <c r="A48" s="416"/>
      <c r="B48" s="416">
        <v>3835</v>
      </c>
      <c r="C48" s="470" t="s">
        <v>118</v>
      </c>
      <c r="D48" s="424">
        <v>443.75</v>
      </c>
      <c r="E48" s="424">
        <v>0</v>
      </c>
      <c r="F48" s="424">
        <v>0</v>
      </c>
      <c r="G48" s="452">
        <f t="shared" si="0"/>
        <v>0</v>
      </c>
      <c r="H48" s="453"/>
      <c r="I48" s="452"/>
      <c r="J48" s="518"/>
    </row>
    <row r="49" spans="1:10" s="421" customFormat="1" x14ac:dyDescent="0.2">
      <c r="A49" s="39">
        <v>4</v>
      </c>
      <c r="B49" s="6"/>
      <c r="C49" s="471" t="s">
        <v>75</v>
      </c>
      <c r="D49" s="422">
        <v>85208.38</v>
      </c>
      <c r="E49" s="422">
        <v>185000</v>
      </c>
      <c r="F49" s="422">
        <v>0</v>
      </c>
      <c r="G49" s="420">
        <f t="shared" si="0"/>
        <v>0</v>
      </c>
      <c r="H49" s="451">
        <f t="shared" si="1"/>
        <v>0</v>
      </c>
      <c r="I49" s="420"/>
      <c r="J49" s="517"/>
    </row>
    <row r="50" spans="1:10" s="421" customFormat="1" x14ac:dyDescent="0.2">
      <c r="A50" s="39">
        <v>41</v>
      </c>
      <c r="B50" s="6"/>
      <c r="C50" s="471" t="s">
        <v>98</v>
      </c>
      <c r="D50" s="422">
        <v>9172.39</v>
      </c>
      <c r="E50" s="422">
        <v>10000</v>
      </c>
      <c r="F50" s="422">
        <v>0</v>
      </c>
      <c r="G50" s="420">
        <f t="shared" si="0"/>
        <v>0</v>
      </c>
      <c r="H50" s="451">
        <f t="shared" si="1"/>
        <v>0</v>
      </c>
      <c r="I50" s="420"/>
      <c r="J50" s="517"/>
    </row>
    <row r="51" spans="1:10" s="421" customFormat="1" x14ac:dyDescent="0.2">
      <c r="A51" s="39">
        <v>412</v>
      </c>
      <c r="B51" s="6"/>
      <c r="C51" s="471" t="s">
        <v>99</v>
      </c>
      <c r="D51" s="422">
        <v>9172.39</v>
      </c>
      <c r="E51" s="422">
        <v>10000</v>
      </c>
      <c r="F51" s="422">
        <v>0</v>
      </c>
      <c r="G51" s="420">
        <f t="shared" si="0"/>
        <v>0</v>
      </c>
      <c r="H51" s="451">
        <f t="shared" si="1"/>
        <v>0</v>
      </c>
      <c r="I51" s="420"/>
      <c r="J51" s="517"/>
    </row>
    <row r="52" spans="1:10" s="413" customFormat="1" x14ac:dyDescent="0.2">
      <c r="A52" s="416"/>
      <c r="B52" s="7">
        <v>4123</v>
      </c>
      <c r="C52" s="461" t="s">
        <v>97</v>
      </c>
      <c r="D52" s="424">
        <v>9172.39</v>
      </c>
      <c r="E52" s="424">
        <v>10000</v>
      </c>
      <c r="F52" s="424">
        <v>0</v>
      </c>
      <c r="G52" s="452">
        <f t="shared" si="0"/>
        <v>0</v>
      </c>
      <c r="H52" s="453">
        <f t="shared" si="1"/>
        <v>0</v>
      </c>
      <c r="I52" s="452"/>
      <c r="J52" s="518"/>
    </row>
    <row r="53" spans="1:10" s="421" customFormat="1" ht="13.5" x14ac:dyDescent="0.2">
      <c r="A53" s="39">
        <v>42</v>
      </c>
      <c r="B53" s="464"/>
      <c r="C53" s="30" t="s">
        <v>13</v>
      </c>
      <c r="D53" s="422">
        <v>76035.990000000005</v>
      </c>
      <c r="E53" s="422">
        <v>175000</v>
      </c>
      <c r="F53" s="422">
        <v>0</v>
      </c>
      <c r="G53" s="420">
        <f t="shared" si="0"/>
        <v>0</v>
      </c>
      <c r="H53" s="451">
        <f t="shared" si="1"/>
        <v>0</v>
      </c>
      <c r="I53" s="420"/>
      <c r="J53" s="517"/>
    </row>
    <row r="54" spans="1:10" s="421" customFormat="1" ht="13.5" x14ac:dyDescent="0.2">
      <c r="A54" s="39">
        <v>422</v>
      </c>
      <c r="B54" s="464"/>
      <c r="C54" s="9" t="s">
        <v>18</v>
      </c>
      <c r="D54" s="422">
        <v>73410.990000000005</v>
      </c>
      <c r="E54" s="422">
        <v>75000</v>
      </c>
      <c r="F54" s="422">
        <v>0</v>
      </c>
      <c r="G54" s="420">
        <f t="shared" si="0"/>
        <v>0</v>
      </c>
      <c r="H54" s="451">
        <f t="shared" si="1"/>
        <v>0</v>
      </c>
      <c r="I54" s="420"/>
      <c r="J54" s="517"/>
    </row>
    <row r="55" spans="1:10" s="413" customFormat="1" x14ac:dyDescent="0.2">
      <c r="A55" s="416"/>
      <c r="B55" s="465" t="s">
        <v>14</v>
      </c>
      <c r="C55" s="462" t="s">
        <v>15</v>
      </c>
      <c r="D55" s="424">
        <v>73410.990000000005</v>
      </c>
      <c r="E55" s="424">
        <v>35000</v>
      </c>
      <c r="F55" s="424">
        <v>0</v>
      </c>
      <c r="G55" s="452">
        <f t="shared" si="0"/>
        <v>0</v>
      </c>
      <c r="H55" s="453">
        <f t="shared" si="1"/>
        <v>0</v>
      </c>
      <c r="I55" s="452"/>
      <c r="J55" s="518"/>
    </row>
    <row r="56" spans="1:10" s="413" customFormat="1" x14ac:dyDescent="0.2">
      <c r="A56" s="416"/>
      <c r="B56" s="22" t="s">
        <v>16</v>
      </c>
      <c r="C56" s="22" t="s">
        <v>17</v>
      </c>
      <c r="D56" s="424">
        <v>0</v>
      </c>
      <c r="E56" s="424">
        <v>20000</v>
      </c>
      <c r="F56" s="424">
        <v>0</v>
      </c>
      <c r="G56" s="452"/>
      <c r="H56" s="453">
        <f t="shared" si="1"/>
        <v>0</v>
      </c>
      <c r="I56" s="452"/>
      <c r="J56" s="518"/>
    </row>
    <row r="57" spans="1:10" s="413" customFormat="1" x14ac:dyDescent="0.2">
      <c r="A57" s="416"/>
      <c r="B57" s="7">
        <v>4223</v>
      </c>
      <c r="C57" s="8" t="s">
        <v>43</v>
      </c>
      <c r="D57" s="424">
        <v>0</v>
      </c>
      <c r="E57" s="424">
        <v>20000</v>
      </c>
      <c r="F57" s="424">
        <v>0</v>
      </c>
      <c r="G57" s="452"/>
      <c r="H57" s="453">
        <f t="shared" si="1"/>
        <v>0</v>
      </c>
      <c r="I57" s="452"/>
      <c r="J57" s="518"/>
    </row>
    <row r="58" spans="1:10" s="421" customFormat="1" x14ac:dyDescent="0.2">
      <c r="A58" s="39">
        <v>426</v>
      </c>
      <c r="B58" s="6"/>
      <c r="C58" s="9" t="s">
        <v>20</v>
      </c>
      <c r="D58" s="422">
        <v>2625</v>
      </c>
      <c r="E58" s="422">
        <v>100000</v>
      </c>
      <c r="F58" s="422">
        <v>0</v>
      </c>
      <c r="G58" s="420">
        <f t="shared" si="0"/>
        <v>0</v>
      </c>
      <c r="H58" s="451">
        <f t="shared" si="1"/>
        <v>0</v>
      </c>
      <c r="I58" s="420"/>
      <c r="J58" s="517"/>
    </row>
    <row r="59" spans="1:10" s="413" customFormat="1" x14ac:dyDescent="0.2">
      <c r="A59" s="416"/>
      <c r="B59" s="7">
        <v>4262</v>
      </c>
      <c r="C59" s="8" t="s">
        <v>0</v>
      </c>
      <c r="D59" s="424">
        <v>2625</v>
      </c>
      <c r="E59" s="424">
        <v>100000</v>
      </c>
      <c r="F59" s="424">
        <v>0</v>
      </c>
      <c r="G59" s="452">
        <f t="shared" si="0"/>
        <v>0</v>
      </c>
      <c r="H59" s="453">
        <f t="shared" si="1"/>
        <v>0</v>
      </c>
      <c r="I59" s="452"/>
      <c r="J59" s="518"/>
    </row>
    <row r="60" spans="1:10" s="36" customFormat="1" ht="14.25" customHeight="1" x14ac:dyDescent="0.2">
      <c r="A60" s="411"/>
      <c r="B60" s="411"/>
      <c r="F60" s="35"/>
      <c r="G60" s="391"/>
      <c r="H60" s="451"/>
      <c r="I60" s="391"/>
      <c r="J60" s="515"/>
    </row>
    <row r="61" spans="1:10" s="36" customFormat="1" ht="14.25" customHeight="1" x14ac:dyDescent="0.2">
      <c r="A61" s="411"/>
      <c r="B61" s="411"/>
      <c r="E61" s="463"/>
      <c r="G61" s="391"/>
      <c r="H61" s="451"/>
      <c r="J61" s="515"/>
    </row>
    <row r="62" spans="1:10" s="36" customFormat="1" x14ac:dyDescent="0.2">
      <c r="A62" s="411"/>
      <c r="B62" s="411"/>
      <c r="G62" s="391"/>
      <c r="H62" s="451"/>
      <c r="J62" s="515"/>
    </row>
    <row r="63" spans="1:10" s="36" customFormat="1" x14ac:dyDescent="0.2">
      <c r="A63" s="411"/>
      <c r="B63" s="411"/>
      <c r="G63" s="391"/>
      <c r="H63" s="451"/>
      <c r="J63" s="515"/>
    </row>
    <row r="64" spans="1:10" s="36" customFormat="1" x14ac:dyDescent="0.2">
      <c r="A64" s="411"/>
      <c r="B64" s="411"/>
      <c r="G64" s="391"/>
      <c r="H64" s="451"/>
      <c r="J64" s="515"/>
    </row>
    <row r="65" spans="1:10" s="36" customFormat="1" x14ac:dyDescent="0.2">
      <c r="A65" s="411"/>
      <c r="B65" s="411"/>
      <c r="G65" s="391"/>
      <c r="H65" s="451"/>
      <c r="J65" s="515"/>
    </row>
    <row r="66" spans="1:10" s="36" customFormat="1" x14ac:dyDescent="0.2">
      <c r="A66" s="411"/>
      <c r="B66" s="411"/>
      <c r="G66" s="391"/>
      <c r="H66" s="451"/>
      <c r="J66" s="515"/>
    </row>
    <row r="67" spans="1:10" s="36" customFormat="1" x14ac:dyDescent="0.2">
      <c r="A67" s="411"/>
      <c r="B67" s="411"/>
      <c r="G67" s="391"/>
      <c r="H67" s="451"/>
      <c r="J67" s="515"/>
    </row>
    <row r="68" spans="1:10" s="36" customFormat="1" x14ac:dyDescent="0.2">
      <c r="A68" s="411"/>
      <c r="B68" s="411"/>
      <c r="G68" s="391"/>
      <c r="H68" s="451"/>
      <c r="J68" s="515"/>
    </row>
    <row r="69" spans="1:10" s="36" customFormat="1" x14ac:dyDescent="0.2">
      <c r="A69" s="411"/>
      <c r="B69" s="411"/>
      <c r="G69" s="391"/>
      <c r="H69" s="451"/>
      <c r="J69" s="515"/>
    </row>
    <row r="70" spans="1:10" s="36" customFormat="1" x14ac:dyDescent="0.2">
      <c r="A70" s="411"/>
      <c r="B70" s="411"/>
      <c r="G70" s="391"/>
      <c r="H70" s="451"/>
      <c r="J70" s="515"/>
    </row>
    <row r="71" spans="1:10" s="36" customFormat="1" x14ac:dyDescent="0.2">
      <c r="A71" s="411"/>
      <c r="B71" s="411"/>
      <c r="G71" s="391"/>
      <c r="H71" s="451"/>
      <c r="J71" s="515"/>
    </row>
    <row r="72" spans="1:10" s="36" customFormat="1" x14ac:dyDescent="0.2">
      <c r="A72" s="411"/>
      <c r="B72" s="411"/>
      <c r="G72" s="391"/>
      <c r="H72" s="451"/>
      <c r="J72" s="515"/>
    </row>
    <row r="73" spans="1:10" s="36" customFormat="1" x14ac:dyDescent="0.2">
      <c r="A73" s="411"/>
      <c r="B73" s="411"/>
      <c r="G73" s="391"/>
      <c r="H73" s="451"/>
      <c r="J73" s="515"/>
    </row>
    <row r="74" spans="1:10" s="36" customFormat="1" x14ac:dyDescent="0.2">
      <c r="A74" s="411"/>
      <c r="B74" s="411"/>
      <c r="G74" s="391"/>
      <c r="H74" s="451"/>
      <c r="J74" s="515"/>
    </row>
    <row r="75" spans="1:10" s="36" customFormat="1" x14ac:dyDescent="0.2">
      <c r="A75" s="411"/>
      <c r="B75" s="411"/>
      <c r="G75" s="391"/>
      <c r="H75" s="451"/>
      <c r="J75" s="515"/>
    </row>
    <row r="76" spans="1:10" s="36" customFormat="1" x14ac:dyDescent="0.2">
      <c r="A76" s="411"/>
      <c r="B76" s="411"/>
      <c r="G76" s="391"/>
      <c r="H76" s="451"/>
      <c r="J76" s="515"/>
    </row>
    <row r="77" spans="1:10" s="36" customFormat="1" x14ac:dyDescent="0.2">
      <c r="A77" s="411"/>
      <c r="B77" s="411"/>
      <c r="G77" s="391"/>
      <c r="H77" s="451"/>
      <c r="J77" s="515"/>
    </row>
    <row r="78" spans="1:10" s="36" customFormat="1" x14ac:dyDescent="0.2">
      <c r="A78" s="411"/>
      <c r="B78" s="411"/>
      <c r="G78" s="391"/>
      <c r="H78" s="451"/>
      <c r="J78" s="515"/>
    </row>
    <row r="79" spans="1:10" s="36" customFormat="1" x14ac:dyDescent="0.2">
      <c r="A79" s="411"/>
      <c r="B79" s="411"/>
      <c r="G79" s="391"/>
      <c r="H79" s="451"/>
      <c r="J79" s="515"/>
    </row>
    <row r="80" spans="1:10" s="36" customFormat="1" x14ac:dyDescent="0.2">
      <c r="A80" s="411"/>
      <c r="B80" s="411"/>
      <c r="G80" s="391"/>
      <c r="H80" s="451"/>
      <c r="J80" s="515"/>
    </row>
    <row r="81" spans="1:10" s="36" customFormat="1" x14ac:dyDescent="0.2">
      <c r="A81" s="411"/>
      <c r="B81" s="411"/>
      <c r="G81" s="391"/>
      <c r="H81" s="451"/>
      <c r="J81" s="515"/>
    </row>
    <row r="82" spans="1:10" s="36" customFormat="1" x14ac:dyDescent="0.2">
      <c r="A82" s="411"/>
      <c r="B82" s="411"/>
      <c r="G82" s="391"/>
      <c r="H82" s="451"/>
      <c r="J82" s="515"/>
    </row>
    <row r="83" spans="1:10" s="36" customFormat="1" x14ac:dyDescent="0.2">
      <c r="A83" s="411"/>
      <c r="B83" s="411"/>
      <c r="G83" s="391"/>
      <c r="H83" s="451"/>
      <c r="J83" s="515"/>
    </row>
    <row r="84" spans="1:10" s="36" customFormat="1" x14ac:dyDescent="0.2">
      <c r="A84" s="411"/>
      <c r="B84" s="411"/>
      <c r="G84" s="391"/>
      <c r="H84" s="451"/>
      <c r="J84" s="515"/>
    </row>
    <row r="85" spans="1:10" s="36" customFormat="1" x14ac:dyDescent="0.2">
      <c r="A85" s="411"/>
      <c r="B85" s="411"/>
      <c r="G85" s="391"/>
      <c r="H85" s="451"/>
      <c r="J85" s="515"/>
    </row>
    <row r="86" spans="1:10" s="36" customFormat="1" x14ac:dyDescent="0.2">
      <c r="A86" s="411"/>
      <c r="B86" s="411"/>
      <c r="G86" s="391"/>
      <c r="H86" s="451"/>
      <c r="J86" s="515"/>
    </row>
    <row r="87" spans="1:10" s="36" customFormat="1" x14ac:dyDescent="0.2">
      <c r="A87" s="411"/>
      <c r="B87" s="411"/>
      <c r="G87" s="391"/>
      <c r="H87" s="451"/>
      <c r="J87" s="515"/>
    </row>
    <row r="88" spans="1:10" s="36" customFormat="1" x14ac:dyDescent="0.2">
      <c r="A88" s="411"/>
      <c r="B88" s="411"/>
      <c r="G88" s="391"/>
      <c r="H88" s="451"/>
      <c r="J88" s="515"/>
    </row>
    <row r="89" spans="1:10" s="36" customFormat="1" x14ac:dyDescent="0.2">
      <c r="A89" s="411"/>
      <c r="B89" s="411"/>
      <c r="G89" s="391"/>
      <c r="H89" s="451"/>
      <c r="J89" s="515"/>
    </row>
    <row r="90" spans="1:10" s="36" customFormat="1" x14ac:dyDescent="0.2">
      <c r="A90" s="411"/>
      <c r="B90" s="411"/>
      <c r="G90" s="391"/>
      <c r="H90" s="451"/>
      <c r="J90" s="515"/>
    </row>
    <row r="91" spans="1:10" s="36" customFormat="1" x14ac:dyDescent="0.2">
      <c r="A91" s="411"/>
      <c r="B91" s="411"/>
      <c r="G91" s="391"/>
      <c r="H91" s="451"/>
      <c r="J91" s="515"/>
    </row>
    <row r="92" spans="1:10" s="36" customFormat="1" x14ac:dyDescent="0.2">
      <c r="A92" s="411"/>
      <c r="B92" s="411"/>
      <c r="G92" s="391"/>
      <c r="H92" s="451"/>
      <c r="J92" s="515"/>
    </row>
    <row r="93" spans="1:10" s="36" customFormat="1" x14ac:dyDescent="0.2">
      <c r="A93" s="411"/>
      <c r="B93" s="411"/>
      <c r="G93" s="391"/>
      <c r="H93" s="451"/>
      <c r="J93" s="515"/>
    </row>
    <row r="94" spans="1:10" s="36" customFormat="1" x14ac:dyDescent="0.2">
      <c r="A94" s="411"/>
      <c r="B94" s="411"/>
      <c r="G94" s="391"/>
      <c r="H94" s="451"/>
      <c r="J94" s="515"/>
    </row>
    <row r="95" spans="1:10" s="36" customFormat="1" x14ac:dyDescent="0.2">
      <c r="A95" s="411"/>
      <c r="B95" s="411"/>
      <c r="G95" s="391"/>
      <c r="H95" s="451"/>
      <c r="J95" s="515"/>
    </row>
    <row r="96" spans="1:10" s="36" customFormat="1" x14ac:dyDescent="0.2">
      <c r="A96" s="411"/>
      <c r="B96" s="411"/>
      <c r="G96" s="391"/>
      <c r="H96" s="451"/>
      <c r="J96" s="515"/>
    </row>
    <row r="97" spans="1:10" s="36" customFormat="1" x14ac:dyDescent="0.2">
      <c r="A97" s="411"/>
      <c r="B97" s="411"/>
      <c r="G97" s="391"/>
      <c r="H97" s="451"/>
      <c r="J97" s="515"/>
    </row>
    <row r="98" spans="1:10" s="36" customFormat="1" x14ac:dyDescent="0.2">
      <c r="A98" s="411"/>
      <c r="B98" s="411"/>
      <c r="G98" s="391"/>
      <c r="H98" s="451"/>
      <c r="J98" s="515"/>
    </row>
    <row r="99" spans="1:10" s="36" customFormat="1" x14ac:dyDescent="0.2">
      <c r="A99" s="411"/>
      <c r="B99" s="411"/>
      <c r="G99" s="391"/>
      <c r="H99" s="451"/>
      <c r="J99" s="515"/>
    </row>
    <row r="100" spans="1:10" s="36" customFormat="1" x14ac:dyDescent="0.2">
      <c r="A100" s="411"/>
      <c r="B100" s="411"/>
      <c r="G100" s="391"/>
      <c r="H100" s="451"/>
      <c r="J100" s="515"/>
    </row>
    <row r="101" spans="1:10" s="36" customFormat="1" x14ac:dyDescent="0.2">
      <c r="A101" s="411"/>
      <c r="B101" s="411"/>
      <c r="G101" s="391"/>
      <c r="H101" s="451"/>
      <c r="J101" s="515"/>
    </row>
    <row r="102" spans="1:10" s="36" customFormat="1" x14ac:dyDescent="0.2">
      <c r="A102" s="411"/>
      <c r="B102" s="411"/>
      <c r="G102" s="391"/>
      <c r="H102" s="451"/>
      <c r="J102" s="515"/>
    </row>
    <row r="103" spans="1:10" s="36" customFormat="1" x14ac:dyDescent="0.2">
      <c r="A103" s="411"/>
      <c r="B103" s="411"/>
      <c r="G103" s="391"/>
      <c r="H103" s="451"/>
      <c r="J103" s="515"/>
    </row>
    <row r="104" spans="1:10" s="36" customFormat="1" x14ac:dyDescent="0.2">
      <c r="A104" s="411"/>
      <c r="B104" s="411"/>
      <c r="G104" s="391"/>
      <c r="H104" s="451"/>
      <c r="J104" s="515"/>
    </row>
    <row r="105" spans="1:10" s="36" customFormat="1" x14ac:dyDescent="0.2">
      <c r="A105" s="411"/>
      <c r="B105" s="411"/>
      <c r="G105" s="391"/>
      <c r="H105" s="451"/>
      <c r="J105" s="515"/>
    </row>
    <row r="106" spans="1:10" s="36" customFormat="1" x14ac:dyDescent="0.2">
      <c r="A106" s="411"/>
      <c r="B106" s="411"/>
      <c r="G106" s="391"/>
      <c r="H106" s="451"/>
      <c r="J106" s="515"/>
    </row>
    <row r="107" spans="1:10" s="36" customFormat="1" x14ac:dyDescent="0.2">
      <c r="A107" s="411"/>
      <c r="B107" s="411"/>
      <c r="G107" s="391"/>
      <c r="H107" s="451"/>
      <c r="J107" s="515"/>
    </row>
    <row r="108" spans="1:10" s="36" customFormat="1" x14ac:dyDescent="0.2">
      <c r="A108" s="411"/>
      <c r="B108" s="411"/>
      <c r="G108" s="391"/>
      <c r="H108" s="451"/>
      <c r="J108" s="515"/>
    </row>
    <row r="109" spans="1:10" s="36" customFormat="1" x14ac:dyDescent="0.2">
      <c r="A109" s="411"/>
      <c r="B109" s="411"/>
      <c r="G109" s="391"/>
      <c r="H109" s="451"/>
      <c r="J109" s="515"/>
    </row>
    <row r="110" spans="1:10" s="36" customFormat="1" x14ac:dyDescent="0.2">
      <c r="A110" s="411"/>
      <c r="B110" s="411"/>
      <c r="G110" s="391"/>
      <c r="H110" s="451"/>
      <c r="J110" s="515"/>
    </row>
    <row r="111" spans="1:10" s="36" customFormat="1" x14ac:dyDescent="0.2">
      <c r="A111" s="411"/>
      <c r="B111" s="411"/>
      <c r="G111" s="391"/>
      <c r="H111" s="451"/>
      <c r="J111" s="515"/>
    </row>
    <row r="112" spans="1:10" s="36" customFormat="1" x14ac:dyDescent="0.2">
      <c r="A112" s="411"/>
      <c r="B112" s="411"/>
      <c r="G112" s="391"/>
      <c r="H112" s="451"/>
      <c r="J112" s="515"/>
    </row>
    <row r="113" spans="1:10" s="36" customFormat="1" x14ac:dyDescent="0.2">
      <c r="A113" s="411"/>
      <c r="B113" s="411"/>
      <c r="G113" s="391"/>
      <c r="H113" s="451"/>
      <c r="J113" s="515"/>
    </row>
    <row r="114" spans="1:10" s="36" customFormat="1" x14ac:dyDescent="0.2">
      <c r="A114" s="411"/>
      <c r="B114" s="411"/>
      <c r="G114" s="391"/>
      <c r="H114" s="451"/>
      <c r="J114" s="515"/>
    </row>
    <row r="115" spans="1:10" s="36" customFormat="1" x14ac:dyDescent="0.2">
      <c r="A115" s="411"/>
      <c r="B115" s="411"/>
      <c r="G115" s="391"/>
      <c r="H115" s="451"/>
      <c r="J115" s="515"/>
    </row>
    <row r="116" spans="1:10" s="36" customFormat="1" x14ac:dyDescent="0.2">
      <c r="A116" s="411"/>
      <c r="B116" s="411"/>
      <c r="G116" s="391"/>
      <c r="H116" s="451"/>
      <c r="J116" s="515"/>
    </row>
    <row r="117" spans="1:10" s="36" customFormat="1" x14ac:dyDescent="0.2">
      <c r="A117" s="411"/>
      <c r="B117" s="411"/>
      <c r="G117" s="391"/>
      <c r="H117" s="451"/>
      <c r="J117" s="515"/>
    </row>
    <row r="118" spans="1:10" s="36" customFormat="1" x14ac:dyDescent="0.2">
      <c r="A118" s="411"/>
      <c r="B118" s="411"/>
      <c r="G118" s="391"/>
      <c r="H118" s="451"/>
      <c r="J118" s="515"/>
    </row>
    <row r="119" spans="1:10" s="36" customFormat="1" x14ac:dyDescent="0.2">
      <c r="A119" s="411"/>
      <c r="B119" s="411"/>
      <c r="G119" s="391"/>
      <c r="H119" s="451"/>
      <c r="J119" s="515"/>
    </row>
    <row r="120" spans="1:10" s="36" customFormat="1" x14ac:dyDescent="0.2">
      <c r="A120" s="411"/>
      <c r="B120" s="411"/>
      <c r="G120" s="391"/>
      <c r="H120" s="451"/>
      <c r="J120" s="515"/>
    </row>
    <row r="121" spans="1:10" s="36" customFormat="1" x14ac:dyDescent="0.2">
      <c r="A121" s="411"/>
      <c r="B121" s="411"/>
      <c r="G121" s="391"/>
      <c r="H121" s="451"/>
      <c r="J121" s="515"/>
    </row>
    <row r="122" spans="1:10" s="36" customFormat="1" x14ac:dyDescent="0.2">
      <c r="A122" s="411"/>
      <c r="B122" s="411"/>
      <c r="G122" s="391"/>
      <c r="H122" s="451"/>
      <c r="J122" s="515"/>
    </row>
    <row r="123" spans="1:10" s="36" customFormat="1" x14ac:dyDescent="0.2">
      <c r="A123" s="411"/>
      <c r="B123" s="411"/>
      <c r="G123" s="391"/>
      <c r="H123" s="451"/>
      <c r="J123" s="515"/>
    </row>
    <row r="124" spans="1:10" s="36" customFormat="1" x14ac:dyDescent="0.2">
      <c r="A124" s="411"/>
      <c r="B124" s="411"/>
      <c r="G124" s="391"/>
      <c r="H124" s="451"/>
      <c r="J124" s="515"/>
    </row>
    <row r="125" spans="1:10" s="36" customFormat="1" x14ac:dyDescent="0.2">
      <c r="A125" s="411"/>
      <c r="B125" s="411"/>
      <c r="G125" s="391"/>
      <c r="H125" s="451"/>
      <c r="J125" s="515"/>
    </row>
    <row r="126" spans="1:10" s="36" customFormat="1" x14ac:dyDescent="0.2">
      <c r="A126" s="411"/>
      <c r="B126" s="411"/>
      <c r="G126" s="391"/>
      <c r="H126" s="451"/>
      <c r="J126" s="515"/>
    </row>
    <row r="127" spans="1:10" s="36" customFormat="1" x14ac:dyDescent="0.2">
      <c r="A127" s="411"/>
      <c r="B127" s="411"/>
      <c r="G127" s="391"/>
      <c r="H127" s="451"/>
      <c r="J127" s="515"/>
    </row>
    <row r="128" spans="1:10" s="36" customFormat="1" x14ac:dyDescent="0.2">
      <c r="A128" s="411"/>
      <c r="B128" s="411"/>
      <c r="G128" s="391"/>
      <c r="H128" s="451"/>
      <c r="J128" s="515"/>
    </row>
    <row r="129" spans="1:10" s="36" customFormat="1" x14ac:dyDescent="0.2">
      <c r="A129" s="411"/>
      <c r="B129" s="411"/>
      <c r="G129" s="391"/>
      <c r="H129" s="451"/>
      <c r="J129" s="515"/>
    </row>
    <row r="130" spans="1:10" s="36" customFormat="1" x14ac:dyDescent="0.2">
      <c r="A130" s="411"/>
      <c r="B130" s="411"/>
      <c r="G130" s="391"/>
      <c r="H130" s="451"/>
      <c r="J130" s="515"/>
    </row>
    <row r="131" spans="1:10" s="36" customFormat="1" x14ac:dyDescent="0.2">
      <c r="A131" s="411"/>
      <c r="B131" s="411"/>
      <c r="G131" s="391"/>
      <c r="H131" s="451"/>
      <c r="J131" s="515"/>
    </row>
    <row r="132" spans="1:10" s="36" customFormat="1" x14ac:dyDescent="0.2">
      <c r="A132" s="411"/>
      <c r="B132" s="411"/>
      <c r="G132" s="391"/>
      <c r="H132" s="451"/>
      <c r="J132" s="515"/>
    </row>
    <row r="133" spans="1:10" s="36" customFormat="1" x14ac:dyDescent="0.2">
      <c r="A133" s="411"/>
      <c r="B133" s="411"/>
      <c r="G133" s="391"/>
      <c r="H133" s="449"/>
      <c r="J133" s="515"/>
    </row>
    <row r="134" spans="1:10" s="36" customFormat="1" x14ac:dyDescent="0.2">
      <c r="A134" s="411"/>
      <c r="B134" s="411"/>
      <c r="G134" s="391"/>
      <c r="H134" s="449"/>
      <c r="J134" s="515"/>
    </row>
    <row r="135" spans="1:10" s="36" customFormat="1" x14ac:dyDescent="0.2">
      <c r="A135" s="411"/>
      <c r="B135" s="411"/>
      <c r="G135" s="391"/>
      <c r="H135" s="449"/>
      <c r="J135" s="515"/>
    </row>
    <row r="136" spans="1:10" s="36" customFormat="1" x14ac:dyDescent="0.2">
      <c r="A136" s="411"/>
      <c r="B136" s="411"/>
      <c r="G136" s="391"/>
      <c r="H136" s="449"/>
      <c r="J136" s="515"/>
    </row>
    <row r="137" spans="1:10" s="36" customFormat="1" x14ac:dyDescent="0.2">
      <c r="A137" s="411"/>
      <c r="B137" s="411"/>
      <c r="G137" s="391"/>
      <c r="H137" s="449"/>
      <c r="J137" s="515"/>
    </row>
    <row r="138" spans="1:10" s="36" customFormat="1" x14ac:dyDescent="0.2">
      <c r="A138" s="411"/>
      <c r="B138" s="411"/>
      <c r="G138" s="391"/>
      <c r="H138" s="449"/>
      <c r="J138" s="515"/>
    </row>
    <row r="139" spans="1:10" s="36" customFormat="1" x14ac:dyDescent="0.2">
      <c r="A139" s="411"/>
      <c r="B139" s="411"/>
      <c r="G139" s="391"/>
      <c r="H139" s="449"/>
      <c r="J139" s="515"/>
    </row>
    <row r="140" spans="1:10" s="36" customFormat="1" x14ac:dyDescent="0.2">
      <c r="A140" s="411"/>
      <c r="B140" s="411"/>
      <c r="G140" s="391"/>
      <c r="H140" s="449"/>
      <c r="J140" s="515"/>
    </row>
  </sheetData>
  <mergeCells count="3">
    <mergeCell ref="A2:C2"/>
    <mergeCell ref="A3:C3"/>
    <mergeCell ref="A1:H1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86" firstPageNumber="781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Normal="100" workbookViewId="0">
      <selection activeCell="H2" sqref="H2"/>
    </sheetView>
  </sheetViews>
  <sheetFormatPr defaultColWidth="11.42578125" defaultRowHeight="12.75" x14ac:dyDescent="0.2"/>
  <cols>
    <col min="1" max="1" width="4.42578125" style="411" customWidth="1"/>
    <col min="2" max="2" width="5" style="411" customWidth="1"/>
    <col min="3" max="3" width="43" style="104" customWidth="1"/>
    <col min="4" max="4" width="12.28515625" style="104" customWidth="1"/>
    <col min="5" max="5" width="14.85546875" style="448" customWidth="1"/>
    <col min="6" max="6" width="12.28515625" style="448" customWidth="1"/>
    <col min="7" max="8" width="8.140625" style="105" customWidth="1"/>
    <col min="9" max="9" width="17.85546875" style="104" bestFit="1" customWidth="1"/>
    <col min="10" max="256" width="11.42578125" style="104"/>
    <col min="257" max="257" width="4.85546875" style="104" bestFit="1" customWidth="1"/>
    <col min="258" max="258" width="5.28515625" style="104" bestFit="1" customWidth="1"/>
    <col min="259" max="259" width="6" style="104" customWidth="1"/>
    <col min="260" max="260" width="57.28515625" style="104" customWidth="1"/>
    <col min="261" max="261" width="12" style="104" customWidth="1"/>
    <col min="262" max="263" width="14.42578125" style="104" bestFit="1" customWidth="1"/>
    <col min="264" max="264" width="11.42578125" style="104"/>
    <col min="265" max="265" width="17.85546875" style="104" bestFit="1" customWidth="1"/>
    <col min="266" max="512" width="11.42578125" style="104"/>
    <col min="513" max="513" width="4.85546875" style="104" bestFit="1" customWidth="1"/>
    <col min="514" max="514" width="5.28515625" style="104" bestFit="1" customWidth="1"/>
    <col min="515" max="515" width="6" style="104" customWidth="1"/>
    <col min="516" max="516" width="57.28515625" style="104" customWidth="1"/>
    <col min="517" max="517" width="12" style="104" customWidth="1"/>
    <col min="518" max="519" width="14.42578125" style="104" bestFit="1" customWidth="1"/>
    <col min="520" max="520" width="11.42578125" style="104"/>
    <col min="521" max="521" width="17.85546875" style="104" bestFit="1" customWidth="1"/>
    <col min="522" max="768" width="11.42578125" style="104"/>
    <col min="769" max="769" width="4.85546875" style="104" bestFit="1" customWidth="1"/>
    <col min="770" max="770" width="5.28515625" style="104" bestFit="1" customWidth="1"/>
    <col min="771" max="771" width="6" style="104" customWidth="1"/>
    <col min="772" max="772" width="57.28515625" style="104" customWidth="1"/>
    <col min="773" max="773" width="12" style="104" customWidth="1"/>
    <col min="774" max="775" width="14.42578125" style="104" bestFit="1" customWidth="1"/>
    <col min="776" max="776" width="11.42578125" style="104"/>
    <col min="777" max="777" width="17.85546875" style="104" bestFit="1" customWidth="1"/>
    <col min="778" max="1024" width="11.42578125" style="104"/>
    <col min="1025" max="1025" width="4.85546875" style="104" bestFit="1" customWidth="1"/>
    <col min="1026" max="1026" width="5.28515625" style="104" bestFit="1" customWidth="1"/>
    <col min="1027" max="1027" width="6" style="104" customWidth="1"/>
    <col min="1028" max="1028" width="57.28515625" style="104" customWidth="1"/>
    <col min="1029" max="1029" width="12" style="104" customWidth="1"/>
    <col min="1030" max="1031" width="14.42578125" style="104" bestFit="1" customWidth="1"/>
    <col min="1032" max="1032" width="11.42578125" style="104"/>
    <col min="1033" max="1033" width="17.85546875" style="104" bestFit="1" customWidth="1"/>
    <col min="1034" max="1280" width="11.42578125" style="104"/>
    <col min="1281" max="1281" width="4.85546875" style="104" bestFit="1" customWidth="1"/>
    <col min="1282" max="1282" width="5.28515625" style="104" bestFit="1" customWidth="1"/>
    <col min="1283" max="1283" width="6" style="104" customWidth="1"/>
    <col min="1284" max="1284" width="57.28515625" style="104" customWidth="1"/>
    <col min="1285" max="1285" width="12" style="104" customWidth="1"/>
    <col min="1286" max="1287" width="14.42578125" style="104" bestFit="1" customWidth="1"/>
    <col min="1288" max="1288" width="11.42578125" style="104"/>
    <col min="1289" max="1289" width="17.85546875" style="104" bestFit="1" customWidth="1"/>
    <col min="1290" max="1536" width="11.42578125" style="104"/>
    <col min="1537" max="1537" width="4.85546875" style="104" bestFit="1" customWidth="1"/>
    <col min="1538" max="1538" width="5.28515625" style="104" bestFit="1" customWidth="1"/>
    <col min="1539" max="1539" width="6" style="104" customWidth="1"/>
    <col min="1540" max="1540" width="57.28515625" style="104" customWidth="1"/>
    <col min="1541" max="1541" width="12" style="104" customWidth="1"/>
    <col min="1542" max="1543" width="14.42578125" style="104" bestFit="1" customWidth="1"/>
    <col min="1544" max="1544" width="11.42578125" style="104"/>
    <col min="1545" max="1545" width="17.85546875" style="104" bestFit="1" customWidth="1"/>
    <col min="1546" max="1792" width="11.42578125" style="104"/>
    <col min="1793" max="1793" width="4.85546875" style="104" bestFit="1" customWidth="1"/>
    <col min="1794" max="1794" width="5.28515625" style="104" bestFit="1" customWidth="1"/>
    <col min="1795" max="1795" width="6" style="104" customWidth="1"/>
    <col min="1796" max="1796" width="57.28515625" style="104" customWidth="1"/>
    <col min="1797" max="1797" width="12" style="104" customWidth="1"/>
    <col min="1798" max="1799" width="14.42578125" style="104" bestFit="1" customWidth="1"/>
    <col min="1800" max="1800" width="11.42578125" style="104"/>
    <col min="1801" max="1801" width="17.85546875" style="104" bestFit="1" customWidth="1"/>
    <col min="1802" max="2048" width="11.42578125" style="104"/>
    <col min="2049" max="2049" width="4.85546875" style="104" bestFit="1" customWidth="1"/>
    <col min="2050" max="2050" width="5.28515625" style="104" bestFit="1" customWidth="1"/>
    <col min="2051" max="2051" width="6" style="104" customWidth="1"/>
    <col min="2052" max="2052" width="57.28515625" style="104" customWidth="1"/>
    <col min="2053" max="2053" width="12" style="104" customWidth="1"/>
    <col min="2054" max="2055" width="14.42578125" style="104" bestFit="1" customWidth="1"/>
    <col min="2056" max="2056" width="11.42578125" style="104"/>
    <col min="2057" max="2057" width="17.85546875" style="104" bestFit="1" customWidth="1"/>
    <col min="2058" max="2304" width="11.42578125" style="104"/>
    <col min="2305" max="2305" width="4.85546875" style="104" bestFit="1" customWidth="1"/>
    <col min="2306" max="2306" width="5.28515625" style="104" bestFit="1" customWidth="1"/>
    <col min="2307" max="2307" width="6" style="104" customWidth="1"/>
    <col min="2308" max="2308" width="57.28515625" style="104" customWidth="1"/>
    <col min="2309" max="2309" width="12" style="104" customWidth="1"/>
    <col min="2310" max="2311" width="14.42578125" style="104" bestFit="1" customWidth="1"/>
    <col min="2312" max="2312" width="11.42578125" style="104"/>
    <col min="2313" max="2313" width="17.85546875" style="104" bestFit="1" customWidth="1"/>
    <col min="2314" max="2560" width="11.42578125" style="104"/>
    <col min="2561" max="2561" width="4.85546875" style="104" bestFit="1" customWidth="1"/>
    <col min="2562" max="2562" width="5.28515625" style="104" bestFit="1" customWidth="1"/>
    <col min="2563" max="2563" width="6" style="104" customWidth="1"/>
    <col min="2564" max="2564" width="57.28515625" style="104" customWidth="1"/>
    <col min="2565" max="2565" width="12" style="104" customWidth="1"/>
    <col min="2566" max="2567" width="14.42578125" style="104" bestFit="1" customWidth="1"/>
    <col min="2568" max="2568" width="11.42578125" style="104"/>
    <col min="2569" max="2569" width="17.85546875" style="104" bestFit="1" customWidth="1"/>
    <col min="2570" max="2816" width="11.42578125" style="104"/>
    <col min="2817" max="2817" width="4.85546875" style="104" bestFit="1" customWidth="1"/>
    <col min="2818" max="2818" width="5.28515625" style="104" bestFit="1" customWidth="1"/>
    <col min="2819" max="2819" width="6" style="104" customWidth="1"/>
    <col min="2820" max="2820" width="57.28515625" style="104" customWidth="1"/>
    <col min="2821" max="2821" width="12" style="104" customWidth="1"/>
    <col min="2822" max="2823" width="14.42578125" style="104" bestFit="1" customWidth="1"/>
    <col min="2824" max="2824" width="11.42578125" style="104"/>
    <col min="2825" max="2825" width="17.85546875" style="104" bestFit="1" customWidth="1"/>
    <col min="2826" max="3072" width="11.42578125" style="104"/>
    <col min="3073" max="3073" width="4.85546875" style="104" bestFit="1" customWidth="1"/>
    <col min="3074" max="3074" width="5.28515625" style="104" bestFit="1" customWidth="1"/>
    <col min="3075" max="3075" width="6" style="104" customWidth="1"/>
    <col min="3076" max="3076" width="57.28515625" style="104" customWidth="1"/>
    <col min="3077" max="3077" width="12" style="104" customWidth="1"/>
    <col min="3078" max="3079" width="14.42578125" style="104" bestFit="1" customWidth="1"/>
    <col min="3080" max="3080" width="11.42578125" style="104"/>
    <col min="3081" max="3081" width="17.85546875" style="104" bestFit="1" customWidth="1"/>
    <col min="3082" max="3328" width="11.42578125" style="104"/>
    <col min="3329" max="3329" width="4.85546875" style="104" bestFit="1" customWidth="1"/>
    <col min="3330" max="3330" width="5.28515625" style="104" bestFit="1" customWidth="1"/>
    <col min="3331" max="3331" width="6" style="104" customWidth="1"/>
    <col min="3332" max="3332" width="57.28515625" style="104" customWidth="1"/>
    <col min="3333" max="3333" width="12" style="104" customWidth="1"/>
    <col min="3334" max="3335" width="14.42578125" style="104" bestFit="1" customWidth="1"/>
    <col min="3336" max="3336" width="11.42578125" style="104"/>
    <col min="3337" max="3337" width="17.85546875" style="104" bestFit="1" customWidth="1"/>
    <col min="3338" max="3584" width="11.42578125" style="104"/>
    <col min="3585" max="3585" width="4.85546875" style="104" bestFit="1" customWidth="1"/>
    <col min="3586" max="3586" width="5.28515625" style="104" bestFit="1" customWidth="1"/>
    <col min="3587" max="3587" width="6" style="104" customWidth="1"/>
    <col min="3588" max="3588" width="57.28515625" style="104" customWidth="1"/>
    <col min="3589" max="3589" width="12" style="104" customWidth="1"/>
    <col min="3590" max="3591" width="14.42578125" style="104" bestFit="1" customWidth="1"/>
    <col min="3592" max="3592" width="11.42578125" style="104"/>
    <col min="3593" max="3593" width="17.85546875" style="104" bestFit="1" customWidth="1"/>
    <col min="3594" max="3840" width="11.42578125" style="104"/>
    <col min="3841" max="3841" width="4.85546875" style="104" bestFit="1" customWidth="1"/>
    <col min="3842" max="3842" width="5.28515625" style="104" bestFit="1" customWidth="1"/>
    <col min="3843" max="3843" width="6" style="104" customWidth="1"/>
    <col min="3844" max="3844" width="57.28515625" style="104" customWidth="1"/>
    <col min="3845" max="3845" width="12" style="104" customWidth="1"/>
    <col min="3846" max="3847" width="14.42578125" style="104" bestFit="1" customWidth="1"/>
    <col min="3848" max="3848" width="11.42578125" style="104"/>
    <col min="3849" max="3849" width="17.85546875" style="104" bestFit="1" customWidth="1"/>
    <col min="3850" max="4096" width="11.42578125" style="104"/>
    <col min="4097" max="4097" width="4.85546875" style="104" bestFit="1" customWidth="1"/>
    <col min="4098" max="4098" width="5.28515625" style="104" bestFit="1" customWidth="1"/>
    <col min="4099" max="4099" width="6" style="104" customWidth="1"/>
    <col min="4100" max="4100" width="57.28515625" style="104" customWidth="1"/>
    <col min="4101" max="4101" width="12" style="104" customWidth="1"/>
    <col min="4102" max="4103" width="14.42578125" style="104" bestFit="1" customWidth="1"/>
    <col min="4104" max="4104" width="11.42578125" style="104"/>
    <col min="4105" max="4105" width="17.85546875" style="104" bestFit="1" customWidth="1"/>
    <col min="4106" max="4352" width="11.42578125" style="104"/>
    <col min="4353" max="4353" width="4.85546875" style="104" bestFit="1" customWidth="1"/>
    <col min="4354" max="4354" width="5.28515625" style="104" bestFit="1" customWidth="1"/>
    <col min="4355" max="4355" width="6" style="104" customWidth="1"/>
    <col min="4356" max="4356" width="57.28515625" style="104" customWidth="1"/>
    <col min="4357" max="4357" width="12" style="104" customWidth="1"/>
    <col min="4358" max="4359" width="14.42578125" style="104" bestFit="1" customWidth="1"/>
    <col min="4360" max="4360" width="11.42578125" style="104"/>
    <col min="4361" max="4361" width="17.85546875" style="104" bestFit="1" customWidth="1"/>
    <col min="4362" max="4608" width="11.42578125" style="104"/>
    <col min="4609" max="4609" width="4.85546875" style="104" bestFit="1" customWidth="1"/>
    <col min="4610" max="4610" width="5.28515625" style="104" bestFit="1" customWidth="1"/>
    <col min="4611" max="4611" width="6" style="104" customWidth="1"/>
    <col min="4612" max="4612" width="57.28515625" style="104" customWidth="1"/>
    <col min="4613" max="4613" width="12" style="104" customWidth="1"/>
    <col min="4614" max="4615" width="14.42578125" style="104" bestFit="1" customWidth="1"/>
    <col min="4616" max="4616" width="11.42578125" style="104"/>
    <col min="4617" max="4617" width="17.85546875" style="104" bestFit="1" customWidth="1"/>
    <col min="4618" max="4864" width="11.42578125" style="104"/>
    <col min="4865" max="4865" width="4.85546875" style="104" bestFit="1" customWidth="1"/>
    <col min="4866" max="4866" width="5.28515625" style="104" bestFit="1" customWidth="1"/>
    <col min="4867" max="4867" width="6" style="104" customWidth="1"/>
    <col min="4868" max="4868" width="57.28515625" style="104" customWidth="1"/>
    <col min="4869" max="4869" width="12" style="104" customWidth="1"/>
    <col min="4870" max="4871" width="14.42578125" style="104" bestFit="1" customWidth="1"/>
    <col min="4872" max="4872" width="11.42578125" style="104"/>
    <col min="4873" max="4873" width="17.85546875" style="104" bestFit="1" customWidth="1"/>
    <col min="4874" max="5120" width="11.42578125" style="104"/>
    <col min="5121" max="5121" width="4.85546875" style="104" bestFit="1" customWidth="1"/>
    <col min="5122" max="5122" width="5.28515625" style="104" bestFit="1" customWidth="1"/>
    <col min="5123" max="5123" width="6" style="104" customWidth="1"/>
    <col min="5124" max="5124" width="57.28515625" style="104" customWidth="1"/>
    <col min="5125" max="5125" width="12" style="104" customWidth="1"/>
    <col min="5126" max="5127" width="14.42578125" style="104" bestFit="1" customWidth="1"/>
    <col min="5128" max="5128" width="11.42578125" style="104"/>
    <col min="5129" max="5129" width="17.85546875" style="104" bestFit="1" customWidth="1"/>
    <col min="5130" max="5376" width="11.42578125" style="104"/>
    <col min="5377" max="5377" width="4.85546875" style="104" bestFit="1" customWidth="1"/>
    <col min="5378" max="5378" width="5.28515625" style="104" bestFit="1" customWidth="1"/>
    <col min="5379" max="5379" width="6" style="104" customWidth="1"/>
    <col min="5380" max="5380" width="57.28515625" style="104" customWidth="1"/>
    <col min="5381" max="5381" width="12" style="104" customWidth="1"/>
    <col min="5382" max="5383" width="14.42578125" style="104" bestFit="1" customWidth="1"/>
    <col min="5384" max="5384" width="11.42578125" style="104"/>
    <col min="5385" max="5385" width="17.85546875" style="104" bestFit="1" customWidth="1"/>
    <col min="5386" max="5632" width="11.42578125" style="104"/>
    <col min="5633" max="5633" width="4.85546875" style="104" bestFit="1" customWidth="1"/>
    <col min="5634" max="5634" width="5.28515625" style="104" bestFit="1" customWidth="1"/>
    <col min="5635" max="5635" width="6" style="104" customWidth="1"/>
    <col min="5636" max="5636" width="57.28515625" style="104" customWidth="1"/>
    <col min="5637" max="5637" width="12" style="104" customWidth="1"/>
    <col min="5638" max="5639" width="14.42578125" style="104" bestFit="1" customWidth="1"/>
    <col min="5640" max="5640" width="11.42578125" style="104"/>
    <col min="5641" max="5641" width="17.85546875" style="104" bestFit="1" customWidth="1"/>
    <col min="5642" max="5888" width="11.42578125" style="104"/>
    <col min="5889" max="5889" width="4.85546875" style="104" bestFit="1" customWidth="1"/>
    <col min="5890" max="5890" width="5.28515625" style="104" bestFit="1" customWidth="1"/>
    <col min="5891" max="5891" width="6" style="104" customWidth="1"/>
    <col min="5892" max="5892" width="57.28515625" style="104" customWidth="1"/>
    <col min="5893" max="5893" width="12" style="104" customWidth="1"/>
    <col min="5894" max="5895" width="14.42578125" style="104" bestFit="1" customWidth="1"/>
    <col min="5896" max="5896" width="11.42578125" style="104"/>
    <col min="5897" max="5897" width="17.85546875" style="104" bestFit="1" customWidth="1"/>
    <col min="5898" max="6144" width="11.42578125" style="104"/>
    <col min="6145" max="6145" width="4.85546875" style="104" bestFit="1" customWidth="1"/>
    <col min="6146" max="6146" width="5.28515625" style="104" bestFit="1" customWidth="1"/>
    <col min="6147" max="6147" width="6" style="104" customWidth="1"/>
    <col min="6148" max="6148" width="57.28515625" style="104" customWidth="1"/>
    <col min="6149" max="6149" width="12" style="104" customWidth="1"/>
    <col min="6150" max="6151" width="14.42578125" style="104" bestFit="1" customWidth="1"/>
    <col min="6152" max="6152" width="11.42578125" style="104"/>
    <col min="6153" max="6153" width="17.85546875" style="104" bestFit="1" customWidth="1"/>
    <col min="6154" max="6400" width="11.42578125" style="104"/>
    <col min="6401" max="6401" width="4.85546875" style="104" bestFit="1" customWidth="1"/>
    <col min="6402" max="6402" width="5.28515625" style="104" bestFit="1" customWidth="1"/>
    <col min="6403" max="6403" width="6" style="104" customWidth="1"/>
    <col min="6404" max="6404" width="57.28515625" style="104" customWidth="1"/>
    <col min="6405" max="6405" width="12" style="104" customWidth="1"/>
    <col min="6406" max="6407" width="14.42578125" style="104" bestFit="1" customWidth="1"/>
    <col min="6408" max="6408" width="11.42578125" style="104"/>
    <col min="6409" max="6409" width="17.85546875" style="104" bestFit="1" customWidth="1"/>
    <col min="6410" max="6656" width="11.42578125" style="104"/>
    <col min="6657" max="6657" width="4.85546875" style="104" bestFit="1" customWidth="1"/>
    <col min="6658" max="6658" width="5.28515625" style="104" bestFit="1" customWidth="1"/>
    <col min="6659" max="6659" width="6" style="104" customWidth="1"/>
    <col min="6660" max="6660" width="57.28515625" style="104" customWidth="1"/>
    <col min="6661" max="6661" width="12" style="104" customWidth="1"/>
    <col min="6662" max="6663" width="14.42578125" style="104" bestFit="1" customWidth="1"/>
    <col min="6664" max="6664" width="11.42578125" style="104"/>
    <col min="6665" max="6665" width="17.85546875" style="104" bestFit="1" customWidth="1"/>
    <col min="6666" max="6912" width="11.42578125" style="104"/>
    <col min="6913" max="6913" width="4.85546875" style="104" bestFit="1" customWidth="1"/>
    <col min="6914" max="6914" width="5.28515625" style="104" bestFit="1" customWidth="1"/>
    <col min="6915" max="6915" width="6" style="104" customWidth="1"/>
    <col min="6916" max="6916" width="57.28515625" style="104" customWidth="1"/>
    <col min="6917" max="6917" width="12" style="104" customWidth="1"/>
    <col min="6918" max="6919" width="14.42578125" style="104" bestFit="1" customWidth="1"/>
    <col min="6920" max="6920" width="11.42578125" style="104"/>
    <col min="6921" max="6921" width="17.85546875" style="104" bestFit="1" customWidth="1"/>
    <col min="6922" max="7168" width="11.42578125" style="104"/>
    <col min="7169" max="7169" width="4.85546875" style="104" bestFit="1" customWidth="1"/>
    <col min="7170" max="7170" width="5.28515625" style="104" bestFit="1" customWidth="1"/>
    <col min="7171" max="7171" width="6" style="104" customWidth="1"/>
    <col min="7172" max="7172" width="57.28515625" style="104" customWidth="1"/>
    <col min="7173" max="7173" width="12" style="104" customWidth="1"/>
    <col min="7174" max="7175" width="14.42578125" style="104" bestFit="1" customWidth="1"/>
    <col min="7176" max="7176" width="11.42578125" style="104"/>
    <col min="7177" max="7177" width="17.85546875" style="104" bestFit="1" customWidth="1"/>
    <col min="7178" max="7424" width="11.42578125" style="104"/>
    <col min="7425" max="7425" width="4.85546875" style="104" bestFit="1" customWidth="1"/>
    <col min="7426" max="7426" width="5.28515625" style="104" bestFit="1" customWidth="1"/>
    <col min="7427" max="7427" width="6" style="104" customWidth="1"/>
    <col min="7428" max="7428" width="57.28515625" style="104" customWidth="1"/>
    <col min="7429" max="7429" width="12" style="104" customWidth="1"/>
    <col min="7430" max="7431" width="14.42578125" style="104" bestFit="1" customWidth="1"/>
    <col min="7432" max="7432" width="11.42578125" style="104"/>
    <col min="7433" max="7433" width="17.85546875" style="104" bestFit="1" customWidth="1"/>
    <col min="7434" max="7680" width="11.42578125" style="104"/>
    <col min="7681" max="7681" width="4.85546875" style="104" bestFit="1" customWidth="1"/>
    <col min="7682" max="7682" width="5.28515625" style="104" bestFit="1" customWidth="1"/>
    <col min="7683" max="7683" width="6" style="104" customWidth="1"/>
    <col min="7684" max="7684" width="57.28515625" style="104" customWidth="1"/>
    <col min="7685" max="7685" width="12" style="104" customWidth="1"/>
    <col min="7686" max="7687" width="14.42578125" style="104" bestFit="1" customWidth="1"/>
    <col min="7688" max="7688" width="11.42578125" style="104"/>
    <col min="7689" max="7689" width="17.85546875" style="104" bestFit="1" customWidth="1"/>
    <col min="7690" max="7936" width="11.42578125" style="104"/>
    <col min="7937" max="7937" width="4.85546875" style="104" bestFit="1" customWidth="1"/>
    <col min="7938" max="7938" width="5.28515625" style="104" bestFit="1" customWidth="1"/>
    <col min="7939" max="7939" width="6" style="104" customWidth="1"/>
    <col min="7940" max="7940" width="57.28515625" style="104" customWidth="1"/>
    <col min="7941" max="7941" width="12" style="104" customWidth="1"/>
    <col min="7942" max="7943" width="14.42578125" style="104" bestFit="1" customWidth="1"/>
    <col min="7944" max="7944" width="11.42578125" style="104"/>
    <col min="7945" max="7945" width="17.85546875" style="104" bestFit="1" customWidth="1"/>
    <col min="7946" max="8192" width="11.42578125" style="104"/>
    <col min="8193" max="8193" width="4.85546875" style="104" bestFit="1" customWidth="1"/>
    <col min="8194" max="8194" width="5.28515625" style="104" bestFit="1" customWidth="1"/>
    <col min="8195" max="8195" width="6" style="104" customWidth="1"/>
    <col min="8196" max="8196" width="57.28515625" style="104" customWidth="1"/>
    <col min="8197" max="8197" width="12" style="104" customWidth="1"/>
    <col min="8198" max="8199" width="14.42578125" style="104" bestFit="1" customWidth="1"/>
    <col min="8200" max="8200" width="11.42578125" style="104"/>
    <col min="8201" max="8201" width="17.85546875" style="104" bestFit="1" customWidth="1"/>
    <col min="8202" max="8448" width="11.42578125" style="104"/>
    <col min="8449" max="8449" width="4.85546875" style="104" bestFit="1" customWidth="1"/>
    <col min="8450" max="8450" width="5.28515625" style="104" bestFit="1" customWidth="1"/>
    <col min="8451" max="8451" width="6" style="104" customWidth="1"/>
    <col min="8452" max="8452" width="57.28515625" style="104" customWidth="1"/>
    <col min="8453" max="8453" width="12" style="104" customWidth="1"/>
    <col min="8454" max="8455" width="14.42578125" style="104" bestFit="1" customWidth="1"/>
    <col min="8456" max="8456" width="11.42578125" style="104"/>
    <col min="8457" max="8457" width="17.85546875" style="104" bestFit="1" customWidth="1"/>
    <col min="8458" max="8704" width="11.42578125" style="104"/>
    <col min="8705" max="8705" width="4.85546875" style="104" bestFit="1" customWidth="1"/>
    <col min="8706" max="8706" width="5.28515625" style="104" bestFit="1" customWidth="1"/>
    <col min="8707" max="8707" width="6" style="104" customWidth="1"/>
    <col min="8708" max="8708" width="57.28515625" style="104" customWidth="1"/>
    <col min="8709" max="8709" width="12" style="104" customWidth="1"/>
    <col min="8710" max="8711" width="14.42578125" style="104" bestFit="1" customWidth="1"/>
    <col min="8712" max="8712" width="11.42578125" style="104"/>
    <col min="8713" max="8713" width="17.85546875" style="104" bestFit="1" customWidth="1"/>
    <col min="8714" max="8960" width="11.42578125" style="104"/>
    <col min="8961" max="8961" width="4.85546875" style="104" bestFit="1" customWidth="1"/>
    <col min="8962" max="8962" width="5.28515625" style="104" bestFit="1" customWidth="1"/>
    <col min="8963" max="8963" width="6" style="104" customWidth="1"/>
    <col min="8964" max="8964" width="57.28515625" style="104" customWidth="1"/>
    <col min="8965" max="8965" width="12" style="104" customWidth="1"/>
    <col min="8966" max="8967" width="14.42578125" style="104" bestFit="1" customWidth="1"/>
    <col min="8968" max="8968" width="11.42578125" style="104"/>
    <col min="8969" max="8969" width="17.85546875" style="104" bestFit="1" customWidth="1"/>
    <col min="8970" max="9216" width="11.42578125" style="104"/>
    <col min="9217" max="9217" width="4.85546875" style="104" bestFit="1" customWidth="1"/>
    <col min="9218" max="9218" width="5.28515625" style="104" bestFit="1" customWidth="1"/>
    <col min="9219" max="9219" width="6" style="104" customWidth="1"/>
    <col min="9220" max="9220" width="57.28515625" style="104" customWidth="1"/>
    <col min="9221" max="9221" width="12" style="104" customWidth="1"/>
    <col min="9222" max="9223" width="14.42578125" style="104" bestFit="1" customWidth="1"/>
    <col min="9224" max="9224" width="11.42578125" style="104"/>
    <col min="9225" max="9225" width="17.85546875" style="104" bestFit="1" customWidth="1"/>
    <col min="9226" max="9472" width="11.42578125" style="104"/>
    <col min="9473" max="9473" width="4.85546875" style="104" bestFit="1" customWidth="1"/>
    <col min="9474" max="9474" width="5.28515625" style="104" bestFit="1" customWidth="1"/>
    <col min="9475" max="9475" width="6" style="104" customWidth="1"/>
    <col min="9476" max="9476" width="57.28515625" style="104" customWidth="1"/>
    <col min="9477" max="9477" width="12" style="104" customWidth="1"/>
    <col min="9478" max="9479" width="14.42578125" style="104" bestFit="1" customWidth="1"/>
    <col min="9480" max="9480" width="11.42578125" style="104"/>
    <col min="9481" max="9481" width="17.85546875" style="104" bestFit="1" customWidth="1"/>
    <col min="9482" max="9728" width="11.42578125" style="104"/>
    <col min="9729" max="9729" width="4.85546875" style="104" bestFit="1" customWidth="1"/>
    <col min="9730" max="9730" width="5.28515625" style="104" bestFit="1" customWidth="1"/>
    <col min="9731" max="9731" width="6" style="104" customWidth="1"/>
    <col min="9732" max="9732" width="57.28515625" style="104" customWidth="1"/>
    <col min="9733" max="9733" width="12" style="104" customWidth="1"/>
    <col min="9734" max="9735" width="14.42578125" style="104" bestFit="1" customWidth="1"/>
    <col min="9736" max="9736" width="11.42578125" style="104"/>
    <col min="9737" max="9737" width="17.85546875" style="104" bestFit="1" customWidth="1"/>
    <col min="9738" max="9984" width="11.42578125" style="104"/>
    <col min="9985" max="9985" width="4.85546875" style="104" bestFit="1" customWidth="1"/>
    <col min="9986" max="9986" width="5.28515625" style="104" bestFit="1" customWidth="1"/>
    <col min="9987" max="9987" width="6" style="104" customWidth="1"/>
    <col min="9988" max="9988" width="57.28515625" style="104" customWidth="1"/>
    <col min="9989" max="9989" width="12" style="104" customWidth="1"/>
    <col min="9990" max="9991" width="14.42578125" style="104" bestFit="1" customWidth="1"/>
    <col min="9992" max="9992" width="11.42578125" style="104"/>
    <col min="9993" max="9993" width="17.85546875" style="104" bestFit="1" customWidth="1"/>
    <col min="9994" max="10240" width="11.42578125" style="104"/>
    <col min="10241" max="10241" width="4.85546875" style="104" bestFit="1" customWidth="1"/>
    <col min="10242" max="10242" width="5.28515625" style="104" bestFit="1" customWidth="1"/>
    <col min="10243" max="10243" width="6" style="104" customWidth="1"/>
    <col min="10244" max="10244" width="57.28515625" style="104" customWidth="1"/>
    <col min="10245" max="10245" width="12" style="104" customWidth="1"/>
    <col min="10246" max="10247" width="14.42578125" style="104" bestFit="1" customWidth="1"/>
    <col min="10248" max="10248" width="11.42578125" style="104"/>
    <col min="10249" max="10249" width="17.85546875" style="104" bestFit="1" customWidth="1"/>
    <col min="10250" max="10496" width="11.42578125" style="104"/>
    <col min="10497" max="10497" width="4.85546875" style="104" bestFit="1" customWidth="1"/>
    <col min="10498" max="10498" width="5.28515625" style="104" bestFit="1" customWidth="1"/>
    <col min="10499" max="10499" width="6" style="104" customWidth="1"/>
    <col min="10500" max="10500" width="57.28515625" style="104" customWidth="1"/>
    <col min="10501" max="10501" width="12" style="104" customWidth="1"/>
    <col min="10502" max="10503" width="14.42578125" style="104" bestFit="1" customWidth="1"/>
    <col min="10504" max="10504" width="11.42578125" style="104"/>
    <col min="10505" max="10505" width="17.85546875" style="104" bestFit="1" customWidth="1"/>
    <col min="10506" max="10752" width="11.42578125" style="104"/>
    <col min="10753" max="10753" width="4.85546875" style="104" bestFit="1" customWidth="1"/>
    <col min="10754" max="10754" width="5.28515625" style="104" bestFit="1" customWidth="1"/>
    <col min="10755" max="10755" width="6" style="104" customWidth="1"/>
    <col min="10756" max="10756" width="57.28515625" style="104" customWidth="1"/>
    <col min="10757" max="10757" width="12" style="104" customWidth="1"/>
    <col min="10758" max="10759" width="14.42578125" style="104" bestFit="1" customWidth="1"/>
    <col min="10760" max="10760" width="11.42578125" style="104"/>
    <col min="10761" max="10761" width="17.85546875" style="104" bestFit="1" customWidth="1"/>
    <col min="10762" max="11008" width="11.42578125" style="104"/>
    <col min="11009" max="11009" width="4.85546875" style="104" bestFit="1" customWidth="1"/>
    <col min="11010" max="11010" width="5.28515625" style="104" bestFit="1" customWidth="1"/>
    <col min="11011" max="11011" width="6" style="104" customWidth="1"/>
    <col min="11012" max="11012" width="57.28515625" style="104" customWidth="1"/>
    <col min="11013" max="11013" width="12" style="104" customWidth="1"/>
    <col min="11014" max="11015" width="14.42578125" style="104" bestFit="1" customWidth="1"/>
    <col min="11016" max="11016" width="11.42578125" style="104"/>
    <col min="11017" max="11017" width="17.85546875" style="104" bestFit="1" customWidth="1"/>
    <col min="11018" max="11264" width="11.42578125" style="104"/>
    <col min="11265" max="11265" width="4.85546875" style="104" bestFit="1" customWidth="1"/>
    <col min="11266" max="11266" width="5.28515625" style="104" bestFit="1" customWidth="1"/>
    <col min="11267" max="11267" width="6" style="104" customWidth="1"/>
    <col min="11268" max="11268" width="57.28515625" style="104" customWidth="1"/>
    <col min="11269" max="11269" width="12" style="104" customWidth="1"/>
    <col min="11270" max="11271" width="14.42578125" style="104" bestFit="1" customWidth="1"/>
    <col min="11272" max="11272" width="11.42578125" style="104"/>
    <col min="11273" max="11273" width="17.85546875" style="104" bestFit="1" customWidth="1"/>
    <col min="11274" max="11520" width="11.42578125" style="104"/>
    <col min="11521" max="11521" width="4.85546875" style="104" bestFit="1" customWidth="1"/>
    <col min="11522" max="11522" width="5.28515625" style="104" bestFit="1" customWidth="1"/>
    <col min="11523" max="11523" width="6" style="104" customWidth="1"/>
    <col min="11524" max="11524" width="57.28515625" style="104" customWidth="1"/>
    <col min="11525" max="11525" width="12" style="104" customWidth="1"/>
    <col min="11526" max="11527" width="14.42578125" style="104" bestFit="1" customWidth="1"/>
    <col min="11528" max="11528" width="11.42578125" style="104"/>
    <col min="11529" max="11529" width="17.85546875" style="104" bestFit="1" customWidth="1"/>
    <col min="11530" max="11776" width="11.42578125" style="104"/>
    <col min="11777" max="11777" width="4.85546875" style="104" bestFit="1" customWidth="1"/>
    <col min="11778" max="11778" width="5.28515625" style="104" bestFit="1" customWidth="1"/>
    <col min="11779" max="11779" width="6" style="104" customWidth="1"/>
    <col min="11780" max="11780" width="57.28515625" style="104" customWidth="1"/>
    <col min="11781" max="11781" width="12" style="104" customWidth="1"/>
    <col min="11782" max="11783" width="14.42578125" style="104" bestFit="1" customWidth="1"/>
    <col min="11784" max="11784" width="11.42578125" style="104"/>
    <col min="11785" max="11785" width="17.85546875" style="104" bestFit="1" customWidth="1"/>
    <col min="11786" max="12032" width="11.42578125" style="104"/>
    <col min="12033" max="12033" width="4.85546875" style="104" bestFit="1" customWidth="1"/>
    <col min="12034" max="12034" width="5.28515625" style="104" bestFit="1" customWidth="1"/>
    <col min="12035" max="12035" width="6" style="104" customWidth="1"/>
    <col min="12036" max="12036" width="57.28515625" style="104" customWidth="1"/>
    <col min="12037" max="12037" width="12" style="104" customWidth="1"/>
    <col min="12038" max="12039" width="14.42578125" style="104" bestFit="1" customWidth="1"/>
    <col min="12040" max="12040" width="11.42578125" style="104"/>
    <col min="12041" max="12041" width="17.85546875" style="104" bestFit="1" customWidth="1"/>
    <col min="12042" max="12288" width="11.42578125" style="104"/>
    <col min="12289" max="12289" width="4.85546875" style="104" bestFit="1" customWidth="1"/>
    <col min="12290" max="12290" width="5.28515625" style="104" bestFit="1" customWidth="1"/>
    <col min="12291" max="12291" width="6" style="104" customWidth="1"/>
    <col min="12292" max="12292" width="57.28515625" style="104" customWidth="1"/>
    <col min="12293" max="12293" width="12" style="104" customWidth="1"/>
    <col min="12294" max="12295" width="14.42578125" style="104" bestFit="1" customWidth="1"/>
    <col min="12296" max="12296" width="11.42578125" style="104"/>
    <col min="12297" max="12297" width="17.85546875" style="104" bestFit="1" customWidth="1"/>
    <col min="12298" max="12544" width="11.42578125" style="104"/>
    <col min="12545" max="12545" width="4.85546875" style="104" bestFit="1" customWidth="1"/>
    <col min="12546" max="12546" width="5.28515625" style="104" bestFit="1" customWidth="1"/>
    <col min="12547" max="12547" width="6" style="104" customWidth="1"/>
    <col min="12548" max="12548" width="57.28515625" style="104" customWidth="1"/>
    <col min="12549" max="12549" width="12" style="104" customWidth="1"/>
    <col min="12550" max="12551" width="14.42578125" style="104" bestFit="1" customWidth="1"/>
    <col min="12552" max="12552" width="11.42578125" style="104"/>
    <col min="12553" max="12553" width="17.85546875" style="104" bestFit="1" customWidth="1"/>
    <col min="12554" max="12800" width="11.42578125" style="104"/>
    <col min="12801" max="12801" width="4.85546875" style="104" bestFit="1" customWidth="1"/>
    <col min="12802" max="12802" width="5.28515625" style="104" bestFit="1" customWidth="1"/>
    <col min="12803" max="12803" width="6" style="104" customWidth="1"/>
    <col min="12804" max="12804" width="57.28515625" style="104" customWidth="1"/>
    <col min="12805" max="12805" width="12" style="104" customWidth="1"/>
    <col min="12806" max="12807" width="14.42578125" style="104" bestFit="1" customWidth="1"/>
    <col min="12808" max="12808" width="11.42578125" style="104"/>
    <col min="12809" max="12809" width="17.85546875" style="104" bestFit="1" customWidth="1"/>
    <col min="12810" max="13056" width="11.42578125" style="104"/>
    <col min="13057" max="13057" width="4.85546875" style="104" bestFit="1" customWidth="1"/>
    <col min="13058" max="13058" width="5.28515625" style="104" bestFit="1" customWidth="1"/>
    <col min="13059" max="13059" width="6" style="104" customWidth="1"/>
    <col min="13060" max="13060" width="57.28515625" style="104" customWidth="1"/>
    <col min="13061" max="13061" width="12" style="104" customWidth="1"/>
    <col min="13062" max="13063" width="14.42578125" style="104" bestFit="1" customWidth="1"/>
    <col min="13064" max="13064" width="11.42578125" style="104"/>
    <col min="13065" max="13065" width="17.85546875" style="104" bestFit="1" customWidth="1"/>
    <col min="13066" max="13312" width="11.42578125" style="104"/>
    <col min="13313" max="13313" width="4.85546875" style="104" bestFit="1" customWidth="1"/>
    <col min="13314" max="13314" width="5.28515625" style="104" bestFit="1" customWidth="1"/>
    <col min="13315" max="13315" width="6" style="104" customWidth="1"/>
    <col min="13316" max="13316" width="57.28515625" style="104" customWidth="1"/>
    <col min="13317" max="13317" width="12" style="104" customWidth="1"/>
    <col min="13318" max="13319" width="14.42578125" style="104" bestFit="1" customWidth="1"/>
    <col min="13320" max="13320" width="11.42578125" style="104"/>
    <col min="13321" max="13321" width="17.85546875" style="104" bestFit="1" customWidth="1"/>
    <col min="13322" max="13568" width="11.42578125" style="104"/>
    <col min="13569" max="13569" width="4.85546875" style="104" bestFit="1" customWidth="1"/>
    <col min="13570" max="13570" width="5.28515625" style="104" bestFit="1" customWidth="1"/>
    <col min="13571" max="13571" width="6" style="104" customWidth="1"/>
    <col min="13572" max="13572" width="57.28515625" style="104" customWidth="1"/>
    <col min="13573" max="13573" width="12" style="104" customWidth="1"/>
    <col min="13574" max="13575" width="14.42578125" style="104" bestFit="1" customWidth="1"/>
    <col min="13576" max="13576" width="11.42578125" style="104"/>
    <col min="13577" max="13577" width="17.85546875" style="104" bestFit="1" customWidth="1"/>
    <col min="13578" max="13824" width="11.42578125" style="104"/>
    <col min="13825" max="13825" width="4.85546875" style="104" bestFit="1" customWidth="1"/>
    <col min="13826" max="13826" width="5.28515625" style="104" bestFit="1" customWidth="1"/>
    <col min="13827" max="13827" width="6" style="104" customWidth="1"/>
    <col min="13828" max="13828" width="57.28515625" style="104" customWidth="1"/>
    <col min="13829" max="13829" width="12" style="104" customWidth="1"/>
    <col min="13830" max="13831" width="14.42578125" style="104" bestFit="1" customWidth="1"/>
    <col min="13832" max="13832" width="11.42578125" style="104"/>
    <col min="13833" max="13833" width="17.85546875" style="104" bestFit="1" customWidth="1"/>
    <col min="13834" max="14080" width="11.42578125" style="104"/>
    <col min="14081" max="14081" width="4.85546875" style="104" bestFit="1" customWidth="1"/>
    <col min="14082" max="14082" width="5.28515625" style="104" bestFit="1" customWidth="1"/>
    <col min="14083" max="14083" width="6" style="104" customWidth="1"/>
    <col min="14084" max="14084" width="57.28515625" style="104" customWidth="1"/>
    <col min="14085" max="14085" width="12" style="104" customWidth="1"/>
    <col min="14086" max="14087" width="14.42578125" style="104" bestFit="1" customWidth="1"/>
    <col min="14088" max="14088" width="11.42578125" style="104"/>
    <col min="14089" max="14089" width="17.85546875" style="104" bestFit="1" customWidth="1"/>
    <col min="14090" max="14336" width="11.42578125" style="104"/>
    <col min="14337" max="14337" width="4.85546875" style="104" bestFit="1" customWidth="1"/>
    <col min="14338" max="14338" width="5.28515625" style="104" bestFit="1" customWidth="1"/>
    <col min="14339" max="14339" width="6" style="104" customWidth="1"/>
    <col min="14340" max="14340" width="57.28515625" style="104" customWidth="1"/>
    <col min="14341" max="14341" width="12" style="104" customWidth="1"/>
    <col min="14342" max="14343" width="14.42578125" style="104" bestFit="1" customWidth="1"/>
    <col min="14344" max="14344" width="11.42578125" style="104"/>
    <col min="14345" max="14345" width="17.85546875" style="104" bestFit="1" customWidth="1"/>
    <col min="14346" max="14592" width="11.42578125" style="104"/>
    <col min="14593" max="14593" width="4.85546875" style="104" bestFit="1" customWidth="1"/>
    <col min="14594" max="14594" width="5.28515625" style="104" bestFit="1" customWidth="1"/>
    <col min="14595" max="14595" width="6" style="104" customWidth="1"/>
    <col min="14596" max="14596" width="57.28515625" style="104" customWidth="1"/>
    <col min="14597" max="14597" width="12" style="104" customWidth="1"/>
    <col min="14598" max="14599" width="14.42578125" style="104" bestFit="1" customWidth="1"/>
    <col min="14600" max="14600" width="11.42578125" style="104"/>
    <col min="14601" max="14601" width="17.85546875" style="104" bestFit="1" customWidth="1"/>
    <col min="14602" max="14848" width="11.42578125" style="104"/>
    <col min="14849" max="14849" width="4.85546875" style="104" bestFit="1" customWidth="1"/>
    <col min="14850" max="14850" width="5.28515625" style="104" bestFit="1" customWidth="1"/>
    <col min="14851" max="14851" width="6" style="104" customWidth="1"/>
    <col min="14852" max="14852" width="57.28515625" style="104" customWidth="1"/>
    <col min="14853" max="14853" width="12" style="104" customWidth="1"/>
    <col min="14854" max="14855" width="14.42578125" style="104" bestFit="1" customWidth="1"/>
    <col min="14856" max="14856" width="11.42578125" style="104"/>
    <col min="14857" max="14857" width="17.85546875" style="104" bestFit="1" customWidth="1"/>
    <col min="14858" max="15104" width="11.42578125" style="104"/>
    <col min="15105" max="15105" width="4.85546875" style="104" bestFit="1" customWidth="1"/>
    <col min="15106" max="15106" width="5.28515625" style="104" bestFit="1" customWidth="1"/>
    <col min="15107" max="15107" width="6" style="104" customWidth="1"/>
    <col min="15108" max="15108" width="57.28515625" style="104" customWidth="1"/>
    <col min="15109" max="15109" width="12" style="104" customWidth="1"/>
    <col min="15110" max="15111" width="14.42578125" style="104" bestFit="1" customWidth="1"/>
    <col min="15112" max="15112" width="11.42578125" style="104"/>
    <col min="15113" max="15113" width="17.85546875" style="104" bestFit="1" customWidth="1"/>
    <col min="15114" max="15360" width="11.42578125" style="104"/>
    <col min="15361" max="15361" width="4.85546875" style="104" bestFit="1" customWidth="1"/>
    <col min="15362" max="15362" width="5.28515625" style="104" bestFit="1" customWidth="1"/>
    <col min="15363" max="15363" width="6" style="104" customWidth="1"/>
    <col min="15364" max="15364" width="57.28515625" style="104" customWidth="1"/>
    <col min="15365" max="15365" width="12" style="104" customWidth="1"/>
    <col min="15366" max="15367" width="14.42578125" style="104" bestFit="1" customWidth="1"/>
    <col min="15368" max="15368" width="11.42578125" style="104"/>
    <col min="15369" max="15369" width="17.85546875" style="104" bestFit="1" customWidth="1"/>
    <col min="15370" max="15616" width="11.42578125" style="104"/>
    <col min="15617" max="15617" width="4.85546875" style="104" bestFit="1" customWidth="1"/>
    <col min="15618" max="15618" width="5.28515625" style="104" bestFit="1" customWidth="1"/>
    <col min="15619" max="15619" width="6" style="104" customWidth="1"/>
    <col min="15620" max="15620" width="57.28515625" style="104" customWidth="1"/>
    <col min="15621" max="15621" width="12" style="104" customWidth="1"/>
    <col min="15622" max="15623" width="14.42578125" style="104" bestFit="1" customWidth="1"/>
    <col min="15624" max="15624" width="11.42578125" style="104"/>
    <col min="15625" max="15625" width="17.85546875" style="104" bestFit="1" customWidth="1"/>
    <col min="15626" max="15872" width="11.42578125" style="104"/>
    <col min="15873" max="15873" width="4.85546875" style="104" bestFit="1" customWidth="1"/>
    <col min="15874" max="15874" width="5.28515625" style="104" bestFit="1" customWidth="1"/>
    <col min="15875" max="15875" width="6" style="104" customWidth="1"/>
    <col min="15876" max="15876" width="57.28515625" style="104" customWidth="1"/>
    <col min="15877" max="15877" width="12" style="104" customWidth="1"/>
    <col min="15878" max="15879" width="14.42578125" style="104" bestFit="1" customWidth="1"/>
    <col min="15880" max="15880" width="11.42578125" style="104"/>
    <col min="15881" max="15881" width="17.85546875" style="104" bestFit="1" customWidth="1"/>
    <col min="15882" max="16128" width="11.42578125" style="104"/>
    <col min="16129" max="16129" width="4.85546875" style="104" bestFit="1" customWidth="1"/>
    <col min="16130" max="16130" width="5.28515625" style="104" bestFit="1" customWidth="1"/>
    <col min="16131" max="16131" width="6" style="104" customWidth="1"/>
    <col min="16132" max="16132" width="57.28515625" style="104" customWidth="1"/>
    <col min="16133" max="16133" width="12" style="104" customWidth="1"/>
    <col min="16134" max="16135" width="14.42578125" style="104" bestFit="1" customWidth="1"/>
    <col min="16136" max="16136" width="11.42578125" style="104"/>
    <col min="16137" max="16137" width="17.85546875" style="104" bestFit="1" customWidth="1"/>
    <col min="16138" max="16384" width="11.42578125" style="104"/>
  </cols>
  <sheetData>
    <row r="1" spans="1:8" s="396" customFormat="1" ht="29.25" customHeight="1" x14ac:dyDescent="0.2">
      <c r="A1" s="568" t="s">
        <v>31</v>
      </c>
      <c r="B1" s="568"/>
      <c r="C1" s="568"/>
      <c r="D1" s="568"/>
      <c r="E1" s="568"/>
      <c r="F1" s="568"/>
      <c r="G1" s="568"/>
      <c r="H1" s="569"/>
    </row>
    <row r="2" spans="1:8" s="36" customFormat="1" ht="27.75" customHeight="1" x14ac:dyDescent="0.2">
      <c r="A2" s="554" t="s">
        <v>1263</v>
      </c>
      <c r="B2" s="554"/>
      <c r="C2" s="554"/>
      <c r="D2" s="456" t="s">
        <v>1257</v>
      </c>
      <c r="E2" s="456" t="s">
        <v>1258</v>
      </c>
      <c r="F2" s="456" t="s">
        <v>1259</v>
      </c>
      <c r="G2" s="520" t="s">
        <v>1262</v>
      </c>
      <c r="H2" s="539" t="s">
        <v>1262</v>
      </c>
    </row>
    <row r="3" spans="1:8" s="415" customFormat="1" ht="12" customHeight="1" x14ac:dyDescent="0.2">
      <c r="A3" s="555">
        <v>1</v>
      </c>
      <c r="B3" s="555"/>
      <c r="C3" s="555"/>
      <c r="D3" s="414">
        <v>2</v>
      </c>
      <c r="E3" s="414">
        <v>3</v>
      </c>
      <c r="F3" s="414">
        <v>4</v>
      </c>
      <c r="G3" s="450" t="s">
        <v>1260</v>
      </c>
      <c r="H3" s="543" t="s">
        <v>1261</v>
      </c>
    </row>
    <row r="4" spans="1:8" s="421" customFormat="1" ht="27.75" customHeight="1" x14ac:dyDescent="0.2">
      <c r="A4" s="477"/>
      <c r="B4" s="477"/>
      <c r="C4" s="472" t="s">
        <v>61</v>
      </c>
      <c r="D4" s="478">
        <f>D6</f>
        <v>2399138250</v>
      </c>
      <c r="E4" s="376">
        <v>958472867</v>
      </c>
      <c r="F4" s="376">
        <v>992139815.24000001</v>
      </c>
      <c r="G4" s="459">
        <f>+F4/D4*100</f>
        <v>41.354007641702182</v>
      </c>
      <c r="H4" s="420">
        <f>+F4/E4*100</f>
        <v>103.51256142966017</v>
      </c>
    </row>
    <row r="5" spans="1:8" s="421" customFormat="1" ht="27" customHeight="1" x14ac:dyDescent="0.2">
      <c r="A5" s="39"/>
      <c r="B5" s="39"/>
      <c r="C5" s="417" t="s">
        <v>77</v>
      </c>
      <c r="D5" s="458"/>
      <c r="E5" s="376">
        <v>958472867</v>
      </c>
      <c r="F5" s="376">
        <v>992139815.24000001</v>
      </c>
      <c r="G5" s="459"/>
      <c r="H5" s="420">
        <f t="shared" ref="H5:H9" si="0">+F5/E5*100</f>
        <v>103.51256142966017</v>
      </c>
    </row>
    <row r="6" spans="1:8" s="421" customFormat="1" ht="14.25" customHeight="1" x14ac:dyDescent="0.2">
      <c r="A6" s="39">
        <v>5</v>
      </c>
      <c r="B6" s="39"/>
      <c r="C6" s="421" t="s">
        <v>22</v>
      </c>
      <c r="D6" s="478">
        <f>D8</f>
        <v>2399138250</v>
      </c>
      <c r="E6" s="376">
        <v>958472867</v>
      </c>
      <c r="F6" s="376">
        <v>992139815.24000001</v>
      </c>
      <c r="G6" s="459">
        <f t="shared" ref="G6:G9" si="1">+F6/D6*100</f>
        <v>41.354007641702182</v>
      </c>
      <c r="H6" s="420">
        <f t="shared" si="0"/>
        <v>103.51256142966017</v>
      </c>
    </row>
    <row r="7" spans="1:8" s="421" customFormat="1" ht="14.25" customHeight="1" x14ac:dyDescent="0.2">
      <c r="A7" s="39">
        <v>52</v>
      </c>
      <c r="B7" s="39"/>
      <c r="C7" s="421" t="s">
        <v>754</v>
      </c>
      <c r="D7" s="478">
        <f>D8</f>
        <v>2399138250</v>
      </c>
      <c r="E7" s="376">
        <v>958472867</v>
      </c>
      <c r="F7" s="376">
        <v>992139815.24000001</v>
      </c>
      <c r="G7" s="459">
        <f t="shared" si="1"/>
        <v>41.354007641702182</v>
      </c>
      <c r="H7" s="420">
        <f t="shared" si="0"/>
        <v>103.51256142966017</v>
      </c>
    </row>
    <row r="8" spans="1:8" s="421" customFormat="1" ht="13.5" customHeight="1" x14ac:dyDescent="0.2">
      <c r="A8" s="39">
        <v>524</v>
      </c>
      <c r="B8" s="39"/>
      <c r="C8" s="417" t="s">
        <v>755</v>
      </c>
      <c r="D8" s="479">
        <f>+D9</f>
        <v>2399138250</v>
      </c>
      <c r="E8" s="376">
        <v>958472867</v>
      </c>
      <c r="F8" s="376">
        <v>992139815.24000001</v>
      </c>
      <c r="G8" s="459">
        <f t="shared" si="1"/>
        <v>41.354007641702182</v>
      </c>
      <c r="H8" s="420">
        <f t="shared" si="0"/>
        <v>103.51256142966017</v>
      </c>
    </row>
    <row r="9" spans="1:8" s="413" customFormat="1" x14ac:dyDescent="0.2">
      <c r="A9" s="416"/>
      <c r="B9" s="416">
        <v>5241</v>
      </c>
      <c r="C9" s="413" t="s">
        <v>756</v>
      </c>
      <c r="D9" s="475">
        <v>2399138250</v>
      </c>
      <c r="E9" s="377">
        <v>958472867</v>
      </c>
      <c r="F9" s="377">
        <v>992139815.24000001</v>
      </c>
      <c r="G9" s="476">
        <f t="shared" si="1"/>
        <v>41.354007641702182</v>
      </c>
      <c r="H9" s="452">
        <f t="shared" si="0"/>
        <v>103.51256142966017</v>
      </c>
    </row>
    <row r="10" spans="1:8" s="36" customFormat="1" x14ac:dyDescent="0.2">
      <c r="A10" s="411"/>
      <c r="B10" s="411"/>
      <c r="E10" s="390"/>
      <c r="F10" s="390"/>
      <c r="G10" s="391"/>
      <c r="H10" s="391"/>
    </row>
    <row r="11" spans="1:8" s="36" customFormat="1" x14ac:dyDescent="0.2">
      <c r="A11" s="411"/>
      <c r="B11" s="411"/>
      <c r="E11" s="390"/>
      <c r="F11" s="390"/>
      <c r="G11" s="391"/>
      <c r="H11" s="391"/>
    </row>
    <row r="12" spans="1:8" s="36" customFormat="1" x14ac:dyDescent="0.2">
      <c r="A12" s="411"/>
      <c r="B12" s="411"/>
      <c r="E12" s="390"/>
      <c r="F12" s="390"/>
      <c r="G12" s="391"/>
      <c r="H12" s="391"/>
    </row>
    <row r="13" spans="1:8" s="36" customFormat="1" x14ac:dyDescent="0.2">
      <c r="A13" s="411"/>
      <c r="B13" s="411"/>
      <c r="E13" s="390"/>
      <c r="F13" s="390"/>
      <c r="G13" s="391"/>
      <c r="H13" s="391"/>
    </row>
    <row r="14" spans="1:8" s="36" customFormat="1" x14ac:dyDescent="0.2">
      <c r="A14" s="411"/>
      <c r="B14" s="411"/>
      <c r="E14" s="390"/>
      <c r="F14" s="390"/>
      <c r="G14" s="391"/>
      <c r="H14" s="391"/>
    </row>
    <row r="15" spans="1:8" s="36" customFormat="1" x14ac:dyDescent="0.2">
      <c r="A15" s="411"/>
      <c r="B15" s="411"/>
      <c r="E15" s="390"/>
      <c r="F15" s="390"/>
      <c r="G15" s="391"/>
      <c r="H15" s="391"/>
    </row>
    <row r="16" spans="1:8" s="36" customFormat="1" x14ac:dyDescent="0.2">
      <c r="A16" s="411"/>
      <c r="B16" s="411"/>
      <c r="E16" s="390"/>
      <c r="F16" s="390"/>
      <c r="G16" s="391"/>
      <c r="H16" s="391"/>
    </row>
    <row r="17" spans="1:8" s="36" customFormat="1" x14ac:dyDescent="0.2">
      <c r="A17" s="411"/>
      <c r="B17" s="411"/>
      <c r="E17" s="390"/>
      <c r="F17" s="390"/>
      <c r="G17" s="391"/>
      <c r="H17" s="391"/>
    </row>
    <row r="18" spans="1:8" s="36" customFormat="1" x14ac:dyDescent="0.2">
      <c r="A18" s="411"/>
      <c r="B18" s="411"/>
      <c r="E18" s="390"/>
      <c r="F18" s="390"/>
      <c r="G18" s="391"/>
      <c r="H18" s="391"/>
    </row>
    <row r="19" spans="1:8" s="36" customFormat="1" x14ac:dyDescent="0.2">
      <c r="A19" s="411"/>
      <c r="B19" s="411"/>
      <c r="E19" s="390"/>
      <c r="F19" s="390"/>
      <c r="G19" s="391"/>
      <c r="H19" s="391"/>
    </row>
    <row r="20" spans="1:8" s="36" customFormat="1" x14ac:dyDescent="0.2">
      <c r="A20" s="411"/>
      <c r="B20" s="411"/>
      <c r="E20" s="390"/>
      <c r="F20" s="390"/>
      <c r="G20" s="391"/>
      <c r="H20" s="391"/>
    </row>
    <row r="21" spans="1:8" s="36" customFormat="1" x14ac:dyDescent="0.2">
      <c r="A21" s="411"/>
      <c r="B21" s="411"/>
      <c r="E21" s="390"/>
      <c r="F21" s="390"/>
      <c r="G21" s="391"/>
      <c r="H21" s="391"/>
    </row>
    <row r="22" spans="1:8" s="36" customFormat="1" x14ac:dyDescent="0.2">
      <c r="A22" s="411"/>
      <c r="B22" s="411"/>
      <c r="E22" s="390"/>
      <c r="F22" s="390"/>
      <c r="G22" s="391"/>
      <c r="H22" s="391"/>
    </row>
    <row r="23" spans="1:8" s="36" customFormat="1" x14ac:dyDescent="0.2">
      <c r="A23" s="411"/>
      <c r="B23" s="411"/>
      <c r="E23" s="390"/>
      <c r="F23" s="390"/>
      <c r="G23" s="391"/>
      <c r="H23" s="391"/>
    </row>
    <row r="24" spans="1:8" s="36" customFormat="1" x14ac:dyDescent="0.2">
      <c r="A24" s="411"/>
      <c r="B24" s="411"/>
      <c r="E24" s="390"/>
      <c r="F24" s="390"/>
      <c r="G24" s="391"/>
      <c r="H24" s="391"/>
    </row>
    <row r="25" spans="1:8" s="36" customFormat="1" x14ac:dyDescent="0.2">
      <c r="A25" s="411"/>
      <c r="B25" s="411"/>
      <c r="E25" s="390"/>
      <c r="F25" s="390"/>
      <c r="G25" s="391"/>
      <c r="H25" s="391"/>
    </row>
    <row r="26" spans="1:8" s="36" customFormat="1" x14ac:dyDescent="0.2">
      <c r="A26" s="411"/>
      <c r="B26" s="411"/>
      <c r="E26" s="390"/>
      <c r="F26" s="390"/>
      <c r="G26" s="391"/>
      <c r="H26" s="391"/>
    </row>
    <row r="27" spans="1:8" s="36" customFormat="1" x14ac:dyDescent="0.2">
      <c r="A27" s="411"/>
      <c r="B27" s="411"/>
      <c r="E27" s="390"/>
      <c r="F27" s="390"/>
      <c r="G27" s="391"/>
      <c r="H27" s="391"/>
    </row>
    <row r="28" spans="1:8" s="36" customFormat="1" x14ac:dyDescent="0.2">
      <c r="A28" s="411"/>
      <c r="B28" s="411"/>
      <c r="E28" s="390"/>
      <c r="F28" s="390"/>
      <c r="G28" s="391"/>
      <c r="H28" s="391"/>
    </row>
    <row r="29" spans="1:8" s="36" customFormat="1" x14ac:dyDescent="0.2">
      <c r="A29" s="411"/>
      <c r="B29" s="411"/>
      <c r="E29" s="390"/>
      <c r="F29" s="390"/>
      <c r="G29" s="391"/>
      <c r="H29" s="391"/>
    </row>
    <row r="30" spans="1:8" s="36" customFormat="1" x14ac:dyDescent="0.2">
      <c r="A30" s="411"/>
      <c r="B30" s="411"/>
      <c r="E30" s="390"/>
      <c r="F30" s="390"/>
      <c r="G30" s="391"/>
      <c r="H30" s="391"/>
    </row>
    <row r="31" spans="1:8" s="36" customFormat="1" x14ac:dyDescent="0.2">
      <c r="A31" s="411"/>
      <c r="B31" s="411"/>
      <c r="E31" s="390"/>
      <c r="F31" s="390"/>
      <c r="G31" s="391"/>
      <c r="H31" s="391"/>
    </row>
    <row r="32" spans="1:8" s="36" customFormat="1" x14ac:dyDescent="0.2">
      <c r="A32" s="411"/>
      <c r="B32" s="411"/>
      <c r="E32" s="390"/>
      <c r="F32" s="390"/>
      <c r="G32" s="391"/>
      <c r="H32" s="391"/>
    </row>
    <row r="33" spans="1:8" s="36" customFormat="1" x14ac:dyDescent="0.2">
      <c r="A33" s="411"/>
      <c r="B33" s="411"/>
      <c r="E33" s="390"/>
      <c r="F33" s="390"/>
      <c r="G33" s="391"/>
      <c r="H33" s="391"/>
    </row>
    <row r="34" spans="1:8" s="36" customFormat="1" x14ac:dyDescent="0.2">
      <c r="A34" s="411"/>
      <c r="B34" s="411"/>
      <c r="E34" s="390"/>
      <c r="F34" s="390"/>
      <c r="G34" s="391"/>
      <c r="H34" s="391"/>
    </row>
    <row r="35" spans="1:8" s="36" customFormat="1" x14ac:dyDescent="0.2">
      <c r="A35" s="411"/>
      <c r="B35" s="411"/>
      <c r="E35" s="390"/>
      <c r="F35" s="390"/>
      <c r="G35" s="391"/>
      <c r="H35" s="391"/>
    </row>
    <row r="36" spans="1:8" s="36" customFormat="1" x14ac:dyDescent="0.2">
      <c r="A36" s="411"/>
      <c r="B36" s="411"/>
      <c r="E36" s="390"/>
      <c r="F36" s="390"/>
      <c r="G36" s="391"/>
      <c r="H36" s="391"/>
    </row>
    <row r="37" spans="1:8" s="36" customFormat="1" x14ac:dyDescent="0.2">
      <c r="A37" s="411"/>
      <c r="B37" s="411"/>
      <c r="E37" s="390"/>
      <c r="F37" s="390"/>
      <c r="G37" s="391"/>
      <c r="H37" s="391"/>
    </row>
    <row r="38" spans="1:8" s="36" customFormat="1" x14ac:dyDescent="0.2">
      <c r="A38" s="411"/>
      <c r="B38" s="411"/>
      <c r="E38" s="390"/>
      <c r="F38" s="390"/>
      <c r="G38" s="391"/>
      <c r="H38" s="391"/>
    </row>
    <row r="39" spans="1:8" s="36" customFormat="1" x14ac:dyDescent="0.2">
      <c r="A39" s="411"/>
      <c r="B39" s="411"/>
      <c r="E39" s="390"/>
      <c r="F39" s="390"/>
      <c r="G39" s="391"/>
      <c r="H39" s="391"/>
    </row>
    <row r="40" spans="1:8" s="36" customFormat="1" x14ac:dyDescent="0.2">
      <c r="A40" s="411"/>
      <c r="B40" s="411"/>
      <c r="E40" s="390"/>
      <c r="F40" s="390"/>
      <c r="G40" s="391"/>
      <c r="H40" s="391"/>
    </row>
    <row r="41" spans="1:8" s="36" customFormat="1" x14ac:dyDescent="0.2">
      <c r="A41" s="411"/>
      <c r="B41" s="411"/>
      <c r="E41" s="390"/>
      <c r="F41" s="390"/>
      <c r="G41" s="391"/>
      <c r="H41" s="391"/>
    </row>
    <row r="42" spans="1:8" s="36" customFormat="1" x14ac:dyDescent="0.2">
      <c r="A42" s="411"/>
      <c r="B42" s="411"/>
      <c r="E42" s="390"/>
      <c r="F42" s="390"/>
      <c r="G42" s="391"/>
      <c r="H42" s="391"/>
    </row>
    <row r="43" spans="1:8" s="36" customFormat="1" x14ac:dyDescent="0.2">
      <c r="A43" s="411"/>
      <c r="B43" s="411"/>
      <c r="E43" s="390"/>
      <c r="F43" s="390"/>
      <c r="G43" s="391"/>
      <c r="H43" s="391"/>
    </row>
    <row r="44" spans="1:8" s="36" customFormat="1" x14ac:dyDescent="0.2">
      <c r="A44" s="411"/>
      <c r="B44" s="411"/>
      <c r="E44" s="390"/>
      <c r="F44" s="390"/>
      <c r="G44" s="391"/>
      <c r="H44" s="391"/>
    </row>
    <row r="45" spans="1:8" s="36" customFormat="1" x14ac:dyDescent="0.2">
      <c r="A45" s="411"/>
      <c r="B45" s="411"/>
      <c r="E45" s="390"/>
      <c r="F45" s="390"/>
      <c r="G45" s="391"/>
      <c r="H45" s="391"/>
    </row>
    <row r="46" spans="1:8" s="36" customFormat="1" x14ac:dyDescent="0.2">
      <c r="A46" s="411"/>
      <c r="B46" s="411"/>
      <c r="E46" s="390"/>
      <c r="F46" s="390"/>
      <c r="G46" s="391"/>
      <c r="H46" s="391"/>
    </row>
    <row r="47" spans="1:8" s="36" customFormat="1" x14ac:dyDescent="0.2">
      <c r="A47" s="411"/>
      <c r="B47" s="411"/>
      <c r="E47" s="390"/>
      <c r="F47" s="390"/>
      <c r="G47" s="391"/>
      <c r="H47" s="391"/>
    </row>
    <row r="48" spans="1:8" s="36" customFormat="1" x14ac:dyDescent="0.2">
      <c r="A48" s="411"/>
      <c r="B48" s="411"/>
      <c r="E48" s="390"/>
      <c r="F48" s="390"/>
      <c r="G48" s="391"/>
      <c r="H48" s="391"/>
    </row>
    <row r="49" spans="1:8" s="36" customFormat="1" x14ac:dyDescent="0.2">
      <c r="A49" s="411"/>
      <c r="B49" s="411"/>
      <c r="E49" s="390"/>
      <c r="F49" s="390"/>
      <c r="G49" s="391"/>
      <c r="H49" s="391"/>
    </row>
    <row r="50" spans="1:8" s="36" customFormat="1" x14ac:dyDescent="0.2">
      <c r="A50" s="411"/>
      <c r="B50" s="411"/>
      <c r="E50" s="390"/>
      <c r="F50" s="390"/>
      <c r="G50" s="391"/>
      <c r="H50" s="391"/>
    </row>
    <row r="51" spans="1:8" s="36" customFormat="1" x14ac:dyDescent="0.2">
      <c r="A51" s="411"/>
      <c r="B51" s="411"/>
      <c r="E51" s="390"/>
      <c r="F51" s="390"/>
      <c r="G51" s="391"/>
      <c r="H51" s="391"/>
    </row>
    <row r="52" spans="1:8" s="36" customFormat="1" x14ac:dyDescent="0.2">
      <c r="A52" s="411"/>
      <c r="B52" s="411"/>
      <c r="E52" s="390"/>
      <c r="F52" s="390"/>
      <c r="G52" s="391"/>
      <c r="H52" s="391"/>
    </row>
    <row r="53" spans="1:8" s="36" customFormat="1" x14ac:dyDescent="0.2">
      <c r="A53" s="411"/>
      <c r="B53" s="411"/>
      <c r="E53" s="390"/>
      <c r="F53" s="390"/>
      <c r="G53" s="391"/>
      <c r="H53" s="391"/>
    </row>
    <row r="54" spans="1:8" s="36" customFormat="1" x14ac:dyDescent="0.2">
      <c r="A54" s="411"/>
      <c r="B54" s="411"/>
      <c r="E54" s="390"/>
      <c r="F54" s="390"/>
      <c r="G54" s="391"/>
      <c r="H54" s="391"/>
    </row>
    <row r="55" spans="1:8" s="36" customFormat="1" x14ac:dyDescent="0.2">
      <c r="A55" s="411"/>
      <c r="B55" s="411"/>
      <c r="E55" s="390"/>
      <c r="F55" s="390"/>
      <c r="G55" s="391"/>
      <c r="H55" s="391"/>
    </row>
    <row r="56" spans="1:8" s="36" customFormat="1" x14ac:dyDescent="0.2">
      <c r="A56" s="411"/>
      <c r="B56" s="411"/>
      <c r="E56" s="390"/>
      <c r="F56" s="390"/>
      <c r="G56" s="391"/>
      <c r="H56" s="391"/>
    </row>
    <row r="57" spans="1:8" s="36" customFormat="1" x14ac:dyDescent="0.2">
      <c r="A57" s="411"/>
      <c r="B57" s="411"/>
      <c r="E57" s="390"/>
      <c r="F57" s="390"/>
      <c r="G57" s="391"/>
      <c r="H57" s="391"/>
    </row>
    <row r="58" spans="1:8" s="36" customFormat="1" x14ac:dyDescent="0.2">
      <c r="A58" s="411"/>
      <c r="B58" s="411"/>
      <c r="E58" s="390"/>
      <c r="F58" s="390"/>
      <c r="G58" s="391"/>
      <c r="H58" s="391"/>
    </row>
    <row r="59" spans="1:8" s="36" customFormat="1" x14ac:dyDescent="0.2">
      <c r="A59" s="411"/>
      <c r="B59" s="411"/>
      <c r="E59" s="390"/>
      <c r="F59" s="390"/>
      <c r="G59" s="391"/>
      <c r="H59" s="391"/>
    </row>
    <row r="60" spans="1:8" s="36" customFormat="1" x14ac:dyDescent="0.2">
      <c r="A60" s="411"/>
      <c r="B60" s="411"/>
      <c r="E60" s="390"/>
      <c r="F60" s="390"/>
      <c r="G60" s="391"/>
      <c r="H60" s="391"/>
    </row>
    <row r="61" spans="1:8" s="36" customFormat="1" x14ac:dyDescent="0.2">
      <c r="A61" s="411"/>
      <c r="B61" s="411"/>
      <c r="E61" s="390"/>
      <c r="F61" s="390"/>
      <c r="G61" s="391"/>
      <c r="H61" s="391"/>
    </row>
    <row r="62" spans="1:8" s="36" customFormat="1" x14ac:dyDescent="0.2">
      <c r="A62" s="411"/>
      <c r="B62" s="411"/>
      <c r="E62" s="390"/>
      <c r="F62" s="390"/>
      <c r="G62" s="391"/>
      <c r="H62" s="391"/>
    </row>
    <row r="63" spans="1:8" s="36" customFormat="1" x14ac:dyDescent="0.2">
      <c r="A63" s="411"/>
      <c r="B63" s="411"/>
      <c r="E63" s="390"/>
      <c r="F63" s="390"/>
      <c r="G63" s="391"/>
      <c r="H63" s="391"/>
    </row>
    <row r="64" spans="1:8" s="36" customFormat="1" x14ac:dyDescent="0.2">
      <c r="A64" s="411"/>
      <c r="B64" s="411"/>
      <c r="E64" s="390"/>
      <c r="F64" s="390"/>
      <c r="G64" s="391"/>
      <c r="H64" s="391"/>
    </row>
    <row r="65" spans="1:8" s="36" customFormat="1" x14ac:dyDescent="0.2">
      <c r="A65" s="411"/>
      <c r="B65" s="411"/>
      <c r="E65" s="390"/>
      <c r="F65" s="390"/>
      <c r="G65" s="391"/>
      <c r="H65" s="391"/>
    </row>
    <row r="66" spans="1:8" s="36" customFormat="1" x14ac:dyDescent="0.2">
      <c r="A66" s="411"/>
      <c r="B66" s="411"/>
      <c r="E66" s="390"/>
      <c r="F66" s="390"/>
      <c r="G66" s="391"/>
      <c r="H66" s="391"/>
    </row>
    <row r="67" spans="1:8" s="36" customFormat="1" x14ac:dyDescent="0.2">
      <c r="A67" s="411"/>
      <c r="B67" s="411"/>
      <c r="E67" s="390"/>
      <c r="F67" s="390"/>
      <c r="G67" s="391"/>
      <c r="H67" s="391"/>
    </row>
    <row r="68" spans="1:8" s="36" customFormat="1" x14ac:dyDescent="0.2">
      <c r="A68" s="411"/>
      <c r="B68" s="411"/>
      <c r="E68" s="390"/>
      <c r="F68" s="390"/>
      <c r="G68" s="391"/>
      <c r="H68" s="391"/>
    </row>
    <row r="69" spans="1:8" s="36" customFormat="1" x14ac:dyDescent="0.2">
      <c r="A69" s="411"/>
      <c r="B69" s="411"/>
      <c r="E69" s="390"/>
      <c r="F69" s="390"/>
      <c r="G69" s="391"/>
      <c r="H69" s="391"/>
    </row>
    <row r="70" spans="1:8" s="36" customFormat="1" x14ac:dyDescent="0.2">
      <c r="A70" s="411"/>
      <c r="B70" s="411"/>
      <c r="E70" s="390"/>
      <c r="F70" s="390"/>
      <c r="G70" s="391"/>
      <c r="H70" s="391"/>
    </row>
    <row r="71" spans="1:8" s="36" customFormat="1" x14ac:dyDescent="0.2">
      <c r="A71" s="411"/>
      <c r="B71" s="411"/>
      <c r="E71" s="390"/>
      <c r="F71" s="390"/>
      <c r="G71" s="391"/>
      <c r="H71" s="391"/>
    </row>
    <row r="72" spans="1:8" s="36" customFormat="1" x14ac:dyDescent="0.2">
      <c r="A72" s="411"/>
      <c r="B72" s="411"/>
      <c r="E72" s="390"/>
      <c r="F72" s="390"/>
      <c r="G72" s="391"/>
      <c r="H72" s="391"/>
    </row>
    <row r="73" spans="1:8" s="36" customFormat="1" x14ac:dyDescent="0.2">
      <c r="A73" s="411"/>
      <c r="B73" s="411"/>
      <c r="E73" s="390"/>
      <c r="F73" s="390"/>
      <c r="G73" s="391"/>
      <c r="H73" s="391"/>
    </row>
    <row r="74" spans="1:8" s="36" customFormat="1" x14ac:dyDescent="0.2">
      <c r="A74" s="411"/>
      <c r="B74" s="411"/>
      <c r="E74" s="390"/>
      <c r="F74" s="390"/>
      <c r="G74" s="391"/>
      <c r="H74" s="391"/>
    </row>
    <row r="75" spans="1:8" s="36" customFormat="1" x14ac:dyDescent="0.2">
      <c r="A75" s="411"/>
      <c r="B75" s="411"/>
      <c r="E75" s="390"/>
      <c r="F75" s="390"/>
      <c r="G75" s="391"/>
      <c r="H75" s="391"/>
    </row>
    <row r="76" spans="1:8" s="36" customFormat="1" x14ac:dyDescent="0.2">
      <c r="A76" s="411"/>
      <c r="B76" s="411"/>
      <c r="E76" s="390"/>
      <c r="F76" s="390"/>
      <c r="G76" s="391"/>
      <c r="H76" s="391"/>
    </row>
    <row r="77" spans="1:8" s="36" customFormat="1" x14ac:dyDescent="0.2">
      <c r="A77" s="411"/>
      <c r="B77" s="411"/>
      <c r="E77" s="390"/>
      <c r="F77" s="390"/>
      <c r="G77" s="391"/>
      <c r="H77" s="391"/>
    </row>
    <row r="78" spans="1:8" s="36" customFormat="1" x14ac:dyDescent="0.2">
      <c r="A78" s="411"/>
      <c r="B78" s="411"/>
      <c r="E78" s="390"/>
      <c r="F78" s="390"/>
      <c r="G78" s="391"/>
      <c r="H78" s="391"/>
    </row>
    <row r="79" spans="1:8" s="36" customFormat="1" x14ac:dyDescent="0.2">
      <c r="A79" s="411"/>
      <c r="B79" s="411"/>
      <c r="E79" s="390"/>
      <c r="F79" s="390"/>
      <c r="G79" s="391"/>
      <c r="H79" s="391"/>
    </row>
    <row r="80" spans="1:8" s="36" customFormat="1" x14ac:dyDescent="0.2">
      <c r="A80" s="411"/>
      <c r="B80" s="411"/>
      <c r="E80" s="390"/>
      <c r="F80" s="390"/>
      <c r="G80" s="391"/>
      <c r="H80" s="391"/>
    </row>
    <row r="81" spans="1:8" s="36" customFormat="1" x14ac:dyDescent="0.2">
      <c r="A81" s="411"/>
      <c r="B81" s="411"/>
      <c r="E81" s="390"/>
      <c r="F81" s="390"/>
      <c r="G81" s="391"/>
      <c r="H81" s="391"/>
    </row>
    <row r="82" spans="1:8" s="36" customFormat="1" x14ac:dyDescent="0.2">
      <c r="A82" s="411"/>
      <c r="B82" s="411"/>
      <c r="E82" s="390"/>
      <c r="F82" s="390"/>
      <c r="G82" s="391"/>
      <c r="H82" s="391"/>
    </row>
    <row r="83" spans="1:8" s="36" customFormat="1" x14ac:dyDescent="0.2">
      <c r="A83" s="411"/>
      <c r="B83" s="411"/>
      <c r="E83" s="390"/>
      <c r="F83" s="390"/>
      <c r="G83" s="391"/>
      <c r="H83" s="391"/>
    </row>
    <row r="84" spans="1:8" s="36" customFormat="1" x14ac:dyDescent="0.2">
      <c r="A84" s="411"/>
      <c r="B84" s="411"/>
      <c r="E84" s="390"/>
      <c r="F84" s="390"/>
      <c r="G84" s="391"/>
      <c r="H84" s="391"/>
    </row>
    <row r="85" spans="1:8" s="36" customFormat="1" x14ac:dyDescent="0.2">
      <c r="A85" s="411"/>
      <c r="B85" s="411"/>
      <c r="E85" s="390"/>
      <c r="F85" s="390"/>
      <c r="G85" s="391"/>
      <c r="H85" s="391"/>
    </row>
    <row r="86" spans="1:8" s="36" customFormat="1" x14ac:dyDescent="0.2">
      <c r="A86" s="411"/>
      <c r="B86" s="411"/>
      <c r="E86" s="390"/>
      <c r="F86" s="390"/>
      <c r="G86" s="391"/>
      <c r="H86" s="391"/>
    </row>
    <row r="87" spans="1:8" s="36" customFormat="1" x14ac:dyDescent="0.2">
      <c r="A87" s="411"/>
      <c r="B87" s="411"/>
      <c r="E87" s="390"/>
      <c r="F87" s="390"/>
      <c r="G87" s="391"/>
      <c r="H87" s="391"/>
    </row>
    <row r="88" spans="1:8" s="36" customFormat="1" x14ac:dyDescent="0.2">
      <c r="A88" s="411"/>
      <c r="B88" s="411"/>
      <c r="E88" s="390"/>
      <c r="F88" s="390"/>
      <c r="G88" s="391"/>
      <c r="H88" s="391"/>
    </row>
    <row r="89" spans="1:8" s="36" customFormat="1" x14ac:dyDescent="0.2">
      <c r="A89" s="411"/>
      <c r="B89" s="411"/>
      <c r="E89" s="390"/>
      <c r="F89" s="390"/>
      <c r="G89" s="391"/>
      <c r="H89" s="391"/>
    </row>
    <row r="90" spans="1:8" s="36" customFormat="1" x14ac:dyDescent="0.2">
      <c r="A90" s="411"/>
      <c r="B90" s="411"/>
      <c r="E90" s="390"/>
      <c r="F90" s="390"/>
      <c r="G90" s="391"/>
      <c r="H90" s="391"/>
    </row>
    <row r="91" spans="1:8" s="36" customFormat="1" x14ac:dyDescent="0.2">
      <c r="A91" s="411"/>
      <c r="B91" s="411"/>
      <c r="E91" s="390"/>
      <c r="F91" s="390"/>
      <c r="G91" s="391"/>
      <c r="H91" s="391"/>
    </row>
    <row r="92" spans="1:8" s="36" customFormat="1" x14ac:dyDescent="0.2">
      <c r="A92" s="411"/>
      <c r="B92" s="411"/>
      <c r="E92" s="390"/>
      <c r="F92" s="390"/>
      <c r="G92" s="391"/>
      <c r="H92" s="391"/>
    </row>
    <row r="93" spans="1:8" s="36" customFormat="1" x14ac:dyDescent="0.2">
      <c r="A93" s="411"/>
      <c r="B93" s="411"/>
      <c r="E93" s="390"/>
      <c r="F93" s="390"/>
      <c r="G93" s="391"/>
      <c r="H93" s="391"/>
    </row>
    <row r="94" spans="1:8" s="36" customFormat="1" x14ac:dyDescent="0.2">
      <c r="A94" s="411"/>
      <c r="B94" s="411"/>
      <c r="E94" s="390"/>
      <c r="F94" s="390"/>
      <c r="G94" s="391"/>
      <c r="H94" s="391"/>
    </row>
    <row r="95" spans="1:8" s="36" customFormat="1" x14ac:dyDescent="0.2">
      <c r="A95" s="411"/>
      <c r="B95" s="411"/>
      <c r="E95" s="390"/>
      <c r="F95" s="390"/>
      <c r="G95" s="391"/>
      <c r="H95" s="391"/>
    </row>
    <row r="96" spans="1:8" s="36" customFormat="1" x14ac:dyDescent="0.2">
      <c r="A96" s="411"/>
      <c r="B96" s="411"/>
      <c r="E96" s="390"/>
      <c r="F96" s="390"/>
      <c r="G96" s="391"/>
      <c r="H96" s="391"/>
    </row>
    <row r="97" spans="1:8" s="36" customFormat="1" x14ac:dyDescent="0.2">
      <c r="A97" s="411"/>
      <c r="B97" s="411"/>
      <c r="E97" s="390"/>
      <c r="F97" s="390"/>
      <c r="G97" s="391"/>
      <c r="H97" s="391"/>
    </row>
    <row r="98" spans="1:8" s="36" customFormat="1" x14ac:dyDescent="0.2">
      <c r="A98" s="411"/>
      <c r="B98" s="411"/>
      <c r="E98" s="390"/>
      <c r="F98" s="390"/>
      <c r="G98" s="391"/>
      <c r="H98" s="391"/>
    </row>
    <row r="99" spans="1:8" s="36" customFormat="1" x14ac:dyDescent="0.2">
      <c r="A99" s="411"/>
      <c r="B99" s="411"/>
      <c r="E99" s="390"/>
      <c r="F99" s="390"/>
      <c r="G99" s="391"/>
      <c r="H99" s="391"/>
    </row>
    <row r="100" spans="1:8" s="36" customFormat="1" x14ac:dyDescent="0.2">
      <c r="A100" s="411"/>
      <c r="B100" s="411"/>
      <c r="E100" s="390"/>
      <c r="F100" s="390"/>
      <c r="G100" s="391"/>
      <c r="H100" s="391"/>
    </row>
    <row r="101" spans="1:8" s="36" customFormat="1" x14ac:dyDescent="0.2">
      <c r="A101" s="411"/>
      <c r="B101" s="411"/>
      <c r="E101" s="390"/>
      <c r="F101" s="390"/>
      <c r="G101" s="391"/>
      <c r="H101" s="391"/>
    </row>
    <row r="102" spans="1:8" s="36" customFormat="1" x14ac:dyDescent="0.2">
      <c r="A102" s="411"/>
      <c r="B102" s="411"/>
      <c r="E102" s="390"/>
      <c r="F102" s="390"/>
      <c r="G102" s="391"/>
      <c r="H102" s="391"/>
    </row>
    <row r="103" spans="1:8" s="36" customFormat="1" x14ac:dyDescent="0.2">
      <c r="A103" s="411"/>
      <c r="B103" s="411"/>
      <c r="E103" s="390"/>
      <c r="F103" s="390"/>
      <c r="G103" s="391"/>
      <c r="H103" s="391"/>
    </row>
    <row r="104" spans="1:8" s="36" customFormat="1" x14ac:dyDescent="0.2">
      <c r="A104" s="411"/>
      <c r="B104" s="411"/>
      <c r="E104" s="390"/>
      <c r="F104" s="390"/>
      <c r="G104" s="391"/>
      <c r="H104" s="391"/>
    </row>
    <row r="105" spans="1:8" s="36" customFormat="1" x14ac:dyDescent="0.2">
      <c r="A105" s="411"/>
      <c r="B105" s="411"/>
      <c r="E105" s="390"/>
      <c r="F105" s="390"/>
      <c r="G105" s="391"/>
      <c r="H105" s="391"/>
    </row>
    <row r="106" spans="1:8" s="36" customFormat="1" x14ac:dyDescent="0.2">
      <c r="A106" s="411"/>
      <c r="B106" s="411"/>
      <c r="E106" s="390"/>
      <c r="F106" s="390"/>
      <c r="G106" s="391"/>
      <c r="H106" s="391"/>
    </row>
    <row r="107" spans="1:8" s="36" customFormat="1" x14ac:dyDescent="0.2">
      <c r="A107" s="411"/>
      <c r="B107" s="411"/>
      <c r="E107" s="390"/>
      <c r="F107" s="390"/>
      <c r="G107" s="391"/>
      <c r="H107" s="391"/>
    </row>
    <row r="108" spans="1:8" s="36" customFormat="1" x14ac:dyDescent="0.2">
      <c r="A108" s="411"/>
      <c r="B108" s="411"/>
      <c r="E108" s="390"/>
      <c r="F108" s="390"/>
      <c r="G108" s="391"/>
      <c r="H108" s="391"/>
    </row>
    <row r="109" spans="1:8" s="36" customFormat="1" x14ac:dyDescent="0.2">
      <c r="A109" s="411"/>
      <c r="B109" s="411"/>
      <c r="E109" s="390"/>
      <c r="F109" s="390"/>
      <c r="G109" s="391"/>
      <c r="H109" s="391"/>
    </row>
    <row r="110" spans="1:8" s="36" customFormat="1" x14ac:dyDescent="0.2">
      <c r="A110" s="411"/>
      <c r="B110" s="411"/>
      <c r="E110" s="390"/>
      <c r="F110" s="390"/>
      <c r="G110" s="391"/>
      <c r="H110" s="391"/>
    </row>
    <row r="111" spans="1:8" s="36" customFormat="1" x14ac:dyDescent="0.2">
      <c r="A111" s="411"/>
      <c r="B111" s="411"/>
      <c r="E111" s="390"/>
      <c r="F111" s="390"/>
      <c r="G111" s="391"/>
      <c r="H111" s="391"/>
    </row>
    <row r="112" spans="1:8" s="36" customFormat="1" x14ac:dyDescent="0.2">
      <c r="A112" s="411"/>
      <c r="B112" s="411"/>
      <c r="E112" s="390"/>
      <c r="F112" s="390"/>
      <c r="G112" s="391"/>
      <c r="H112" s="391"/>
    </row>
    <row r="113" spans="1:8" s="36" customFormat="1" x14ac:dyDescent="0.2">
      <c r="A113" s="411"/>
      <c r="B113" s="411"/>
      <c r="E113" s="390"/>
      <c r="F113" s="390"/>
      <c r="G113" s="391"/>
      <c r="H113" s="391"/>
    </row>
    <row r="114" spans="1:8" s="36" customFormat="1" x14ac:dyDescent="0.2">
      <c r="A114" s="411"/>
      <c r="B114" s="411"/>
      <c r="E114" s="390"/>
      <c r="F114" s="390"/>
      <c r="G114" s="391"/>
      <c r="H114" s="391"/>
    </row>
    <row r="115" spans="1:8" s="36" customFormat="1" x14ac:dyDescent="0.2">
      <c r="A115" s="411"/>
      <c r="B115" s="411"/>
      <c r="E115" s="390"/>
      <c r="F115" s="390"/>
      <c r="G115" s="391"/>
      <c r="H115" s="391"/>
    </row>
    <row r="116" spans="1:8" s="36" customFormat="1" x14ac:dyDescent="0.2">
      <c r="A116" s="411"/>
      <c r="B116" s="411"/>
      <c r="E116" s="390"/>
      <c r="F116" s="390"/>
      <c r="G116" s="391"/>
      <c r="H116" s="391"/>
    </row>
    <row r="117" spans="1:8" s="36" customFormat="1" x14ac:dyDescent="0.2">
      <c r="A117" s="411"/>
      <c r="B117" s="411"/>
      <c r="E117" s="390"/>
      <c r="F117" s="390"/>
      <c r="G117" s="391"/>
      <c r="H117" s="391"/>
    </row>
    <row r="118" spans="1:8" s="36" customFormat="1" x14ac:dyDescent="0.2">
      <c r="A118" s="411"/>
      <c r="B118" s="411"/>
      <c r="E118" s="390"/>
      <c r="F118" s="390"/>
      <c r="G118" s="391"/>
      <c r="H118" s="391"/>
    </row>
    <row r="119" spans="1:8" s="36" customFormat="1" x14ac:dyDescent="0.2">
      <c r="A119" s="411"/>
      <c r="B119" s="411"/>
      <c r="E119" s="390"/>
      <c r="F119" s="390"/>
      <c r="G119" s="391"/>
      <c r="H119" s="391"/>
    </row>
    <row r="120" spans="1:8" s="36" customFormat="1" x14ac:dyDescent="0.2">
      <c r="A120" s="411"/>
      <c r="B120" s="411"/>
      <c r="E120" s="390"/>
      <c r="F120" s="390"/>
      <c r="G120" s="391"/>
      <c r="H120" s="391"/>
    </row>
    <row r="121" spans="1:8" s="36" customFormat="1" x14ac:dyDescent="0.2">
      <c r="A121" s="411"/>
      <c r="B121" s="411"/>
      <c r="E121" s="390"/>
      <c r="F121" s="390"/>
      <c r="G121" s="391"/>
      <c r="H121" s="391"/>
    </row>
    <row r="122" spans="1:8" s="36" customFormat="1" x14ac:dyDescent="0.2">
      <c r="A122" s="411"/>
      <c r="B122" s="411"/>
      <c r="E122" s="390"/>
      <c r="F122" s="390"/>
      <c r="G122" s="391"/>
      <c r="H122" s="391"/>
    </row>
    <row r="123" spans="1:8" s="36" customFormat="1" x14ac:dyDescent="0.2">
      <c r="A123" s="411"/>
      <c r="B123" s="411"/>
      <c r="E123" s="390"/>
      <c r="F123" s="390"/>
      <c r="G123" s="391"/>
      <c r="H123" s="391"/>
    </row>
    <row r="124" spans="1:8" s="36" customFormat="1" x14ac:dyDescent="0.2">
      <c r="A124" s="411"/>
      <c r="B124" s="411"/>
      <c r="E124" s="390"/>
      <c r="F124" s="390"/>
      <c r="G124" s="391"/>
      <c r="H124" s="391"/>
    </row>
    <row r="125" spans="1:8" s="36" customFormat="1" x14ac:dyDescent="0.2">
      <c r="A125" s="411"/>
      <c r="B125" s="411"/>
      <c r="E125" s="390"/>
      <c r="F125" s="390"/>
      <c r="G125" s="391"/>
      <c r="H125" s="391"/>
    </row>
    <row r="126" spans="1:8" s="36" customFormat="1" x14ac:dyDescent="0.2">
      <c r="A126" s="411"/>
      <c r="B126" s="411"/>
      <c r="E126" s="390"/>
      <c r="F126" s="390"/>
      <c r="G126" s="391"/>
      <c r="H126" s="391"/>
    </row>
    <row r="127" spans="1:8" s="36" customFormat="1" x14ac:dyDescent="0.2">
      <c r="A127" s="411"/>
      <c r="B127" s="411"/>
      <c r="E127" s="390"/>
      <c r="F127" s="390"/>
      <c r="G127" s="391"/>
      <c r="H127" s="391"/>
    </row>
    <row r="128" spans="1:8" s="36" customFormat="1" x14ac:dyDescent="0.2">
      <c r="A128" s="411"/>
      <c r="B128" s="411"/>
      <c r="E128" s="390"/>
      <c r="F128" s="390"/>
      <c r="G128" s="391"/>
      <c r="H128" s="391"/>
    </row>
    <row r="129" spans="1:8" s="36" customFormat="1" x14ac:dyDescent="0.2">
      <c r="A129" s="411"/>
      <c r="B129" s="411"/>
      <c r="E129" s="390"/>
      <c r="F129" s="390"/>
      <c r="G129" s="391"/>
      <c r="H129" s="391"/>
    </row>
    <row r="130" spans="1:8" s="36" customFormat="1" x14ac:dyDescent="0.2">
      <c r="A130" s="411"/>
      <c r="B130" s="411"/>
      <c r="E130" s="390"/>
      <c r="F130" s="390"/>
      <c r="G130" s="391"/>
      <c r="H130" s="391"/>
    </row>
    <row r="131" spans="1:8" s="36" customFormat="1" x14ac:dyDescent="0.2">
      <c r="A131" s="411"/>
      <c r="B131" s="411"/>
      <c r="E131" s="390"/>
      <c r="F131" s="390"/>
      <c r="G131" s="391"/>
      <c r="H131" s="391"/>
    </row>
    <row r="132" spans="1:8" s="36" customFormat="1" x14ac:dyDescent="0.2">
      <c r="A132" s="411"/>
      <c r="B132" s="411"/>
      <c r="E132" s="390"/>
      <c r="F132" s="390"/>
      <c r="G132" s="391"/>
      <c r="H132" s="391"/>
    </row>
    <row r="133" spans="1:8" s="36" customFormat="1" x14ac:dyDescent="0.2">
      <c r="A133" s="411"/>
      <c r="B133" s="411"/>
      <c r="E133" s="390"/>
      <c r="F133" s="390"/>
      <c r="G133" s="391"/>
      <c r="H133" s="391"/>
    </row>
    <row r="134" spans="1:8" s="36" customFormat="1" x14ac:dyDescent="0.2">
      <c r="A134" s="411"/>
      <c r="B134" s="411"/>
      <c r="E134" s="390"/>
      <c r="F134" s="390"/>
      <c r="G134" s="391"/>
      <c r="H134" s="391"/>
    </row>
    <row r="135" spans="1:8" s="36" customFormat="1" x14ac:dyDescent="0.2">
      <c r="A135" s="411"/>
      <c r="B135" s="411"/>
      <c r="E135" s="390"/>
      <c r="F135" s="390"/>
      <c r="G135" s="391"/>
      <c r="H135" s="391"/>
    </row>
    <row r="136" spans="1:8" s="36" customFormat="1" x14ac:dyDescent="0.2">
      <c r="A136" s="411"/>
      <c r="B136" s="411"/>
      <c r="E136" s="390"/>
      <c r="F136" s="390"/>
      <c r="G136" s="391"/>
      <c r="H136" s="391"/>
    </row>
    <row r="137" spans="1:8" s="36" customFormat="1" x14ac:dyDescent="0.2">
      <c r="A137" s="411"/>
      <c r="B137" s="411"/>
      <c r="E137" s="390"/>
      <c r="F137" s="390"/>
      <c r="G137" s="391"/>
      <c r="H137" s="391"/>
    </row>
    <row r="138" spans="1:8" s="36" customFormat="1" x14ac:dyDescent="0.2">
      <c r="A138" s="411"/>
      <c r="B138" s="411"/>
      <c r="E138" s="390"/>
      <c r="F138" s="390"/>
      <c r="G138" s="391"/>
      <c r="H138" s="391"/>
    </row>
    <row r="139" spans="1:8" s="36" customFormat="1" x14ac:dyDescent="0.2">
      <c r="A139" s="411"/>
      <c r="B139" s="411"/>
      <c r="E139" s="390"/>
      <c r="F139" s="390"/>
      <c r="G139" s="391"/>
      <c r="H139" s="391"/>
    </row>
    <row r="140" spans="1:8" s="36" customFormat="1" x14ac:dyDescent="0.2">
      <c r="A140" s="411"/>
      <c r="B140" s="411"/>
      <c r="E140" s="390"/>
      <c r="F140" s="390"/>
      <c r="G140" s="391"/>
      <c r="H140" s="391"/>
    </row>
    <row r="141" spans="1:8" s="36" customFormat="1" x14ac:dyDescent="0.2">
      <c r="A141" s="411"/>
      <c r="B141" s="411"/>
      <c r="E141" s="390"/>
      <c r="F141" s="390"/>
      <c r="G141" s="391"/>
      <c r="H141" s="391"/>
    </row>
    <row r="142" spans="1:8" s="36" customFormat="1" x14ac:dyDescent="0.2">
      <c r="A142" s="411"/>
      <c r="B142" s="411"/>
      <c r="E142" s="390"/>
      <c r="F142" s="390"/>
      <c r="G142" s="391"/>
      <c r="H142" s="391"/>
    </row>
    <row r="143" spans="1:8" s="36" customFormat="1" x14ac:dyDescent="0.2">
      <c r="A143" s="411"/>
      <c r="B143" s="411"/>
      <c r="E143" s="390"/>
      <c r="F143" s="390"/>
      <c r="G143" s="391"/>
      <c r="H143" s="391"/>
    </row>
    <row r="144" spans="1:8" s="36" customFormat="1" x14ac:dyDescent="0.2">
      <c r="A144" s="411"/>
      <c r="B144" s="411"/>
      <c r="E144" s="390"/>
      <c r="F144" s="390"/>
      <c r="G144" s="391"/>
      <c r="H144" s="391"/>
    </row>
    <row r="145" spans="1:8" s="36" customFormat="1" x14ac:dyDescent="0.2">
      <c r="A145" s="411"/>
      <c r="B145" s="411"/>
      <c r="E145" s="390"/>
      <c r="F145" s="390"/>
      <c r="G145" s="391"/>
      <c r="H145" s="391"/>
    </row>
    <row r="146" spans="1:8" s="36" customFormat="1" x14ac:dyDescent="0.2">
      <c r="A146" s="411"/>
      <c r="B146" s="411"/>
      <c r="E146" s="390"/>
      <c r="F146" s="390"/>
      <c r="G146" s="391"/>
      <c r="H146" s="391"/>
    </row>
    <row r="147" spans="1:8" s="36" customFormat="1" x14ac:dyDescent="0.2">
      <c r="A147" s="411"/>
      <c r="B147" s="411"/>
      <c r="E147" s="390"/>
      <c r="F147" s="390"/>
      <c r="G147" s="391"/>
      <c r="H147" s="391"/>
    </row>
    <row r="148" spans="1:8" s="36" customFormat="1" x14ac:dyDescent="0.2">
      <c r="A148" s="411"/>
      <c r="B148" s="411"/>
      <c r="E148" s="390"/>
      <c r="F148" s="390"/>
      <c r="G148" s="391"/>
      <c r="H148" s="391"/>
    </row>
    <row r="149" spans="1:8" s="36" customFormat="1" x14ac:dyDescent="0.2">
      <c r="A149" s="411"/>
      <c r="B149" s="411"/>
      <c r="E149" s="390"/>
      <c r="F149" s="390"/>
      <c r="G149" s="391"/>
      <c r="H149" s="391"/>
    </row>
    <row r="150" spans="1:8" s="36" customFormat="1" x14ac:dyDescent="0.2">
      <c r="A150" s="411"/>
      <c r="B150" s="411"/>
      <c r="E150" s="390"/>
      <c r="F150" s="390"/>
      <c r="G150" s="391"/>
      <c r="H150" s="391"/>
    </row>
    <row r="151" spans="1:8" s="36" customFormat="1" x14ac:dyDescent="0.2">
      <c r="A151" s="411"/>
      <c r="B151" s="411"/>
      <c r="E151" s="390"/>
      <c r="F151" s="390"/>
      <c r="G151" s="391"/>
      <c r="H151" s="391"/>
    </row>
    <row r="152" spans="1:8" s="36" customFormat="1" x14ac:dyDescent="0.2">
      <c r="A152" s="411"/>
      <c r="B152" s="411"/>
      <c r="E152" s="390"/>
      <c r="F152" s="390"/>
      <c r="G152" s="391"/>
      <c r="H152" s="391"/>
    </row>
    <row r="153" spans="1:8" s="36" customFormat="1" x14ac:dyDescent="0.2">
      <c r="A153" s="411"/>
      <c r="B153" s="411"/>
      <c r="E153" s="390"/>
      <c r="F153" s="390"/>
      <c r="G153" s="391"/>
      <c r="H153" s="391"/>
    </row>
    <row r="154" spans="1:8" s="36" customFormat="1" x14ac:dyDescent="0.2">
      <c r="A154" s="411"/>
      <c r="B154" s="411"/>
      <c r="E154" s="390"/>
      <c r="F154" s="390"/>
      <c r="G154" s="391"/>
      <c r="H154" s="391"/>
    </row>
    <row r="155" spans="1:8" s="36" customFormat="1" x14ac:dyDescent="0.2">
      <c r="A155" s="411"/>
      <c r="B155" s="411"/>
      <c r="E155" s="390"/>
      <c r="F155" s="390"/>
      <c r="G155" s="391"/>
      <c r="H155" s="391"/>
    </row>
    <row r="156" spans="1:8" s="36" customFormat="1" x14ac:dyDescent="0.2">
      <c r="A156" s="411"/>
      <c r="B156" s="411"/>
      <c r="E156" s="390"/>
      <c r="F156" s="390"/>
      <c r="G156" s="391"/>
      <c r="H156" s="391"/>
    </row>
    <row r="157" spans="1:8" s="36" customFormat="1" x14ac:dyDescent="0.2">
      <c r="A157" s="411"/>
      <c r="B157" s="411"/>
      <c r="E157" s="390"/>
      <c r="F157" s="390"/>
      <c r="G157" s="391"/>
      <c r="H157" s="391"/>
    </row>
    <row r="158" spans="1:8" s="36" customFormat="1" x14ac:dyDescent="0.2">
      <c r="A158" s="411"/>
      <c r="B158" s="411"/>
      <c r="E158" s="390"/>
      <c r="F158" s="390"/>
      <c r="G158" s="391"/>
      <c r="H158" s="391"/>
    </row>
    <row r="159" spans="1:8" s="36" customFormat="1" x14ac:dyDescent="0.2">
      <c r="A159" s="411"/>
      <c r="B159" s="411"/>
      <c r="E159" s="390"/>
      <c r="F159" s="390"/>
      <c r="G159" s="391"/>
      <c r="H159" s="391"/>
    </row>
    <row r="160" spans="1:8" s="36" customFormat="1" x14ac:dyDescent="0.2">
      <c r="A160" s="411"/>
      <c r="B160" s="411"/>
      <c r="E160" s="390"/>
      <c r="F160" s="390"/>
      <c r="G160" s="391"/>
      <c r="H160" s="391"/>
    </row>
    <row r="161" spans="1:8" s="36" customFormat="1" x14ac:dyDescent="0.2">
      <c r="A161" s="411"/>
      <c r="B161" s="411"/>
      <c r="E161" s="390"/>
      <c r="F161" s="390"/>
      <c r="G161" s="391"/>
      <c r="H161" s="391"/>
    </row>
    <row r="162" spans="1:8" s="36" customFormat="1" x14ac:dyDescent="0.2">
      <c r="A162" s="411"/>
      <c r="B162" s="411"/>
      <c r="E162" s="390"/>
      <c r="F162" s="390"/>
      <c r="G162" s="391"/>
      <c r="H162" s="391"/>
    </row>
    <row r="163" spans="1:8" s="36" customFormat="1" x14ac:dyDescent="0.2">
      <c r="A163" s="411"/>
      <c r="B163" s="411"/>
      <c r="E163" s="390"/>
      <c r="F163" s="390"/>
      <c r="G163" s="391"/>
      <c r="H163" s="391"/>
    </row>
    <row r="164" spans="1:8" s="36" customFormat="1" x14ac:dyDescent="0.2">
      <c r="A164" s="411"/>
      <c r="B164" s="411"/>
      <c r="E164" s="390"/>
      <c r="F164" s="390"/>
      <c r="G164" s="391"/>
      <c r="H164" s="391"/>
    </row>
    <row r="165" spans="1:8" s="36" customFormat="1" x14ac:dyDescent="0.2">
      <c r="A165" s="411"/>
      <c r="B165" s="411"/>
      <c r="E165" s="390"/>
      <c r="F165" s="390"/>
      <c r="G165" s="391"/>
      <c r="H165" s="391"/>
    </row>
    <row r="166" spans="1:8" s="36" customFormat="1" x14ac:dyDescent="0.2">
      <c r="A166" s="411"/>
      <c r="B166" s="411"/>
      <c r="E166" s="390"/>
      <c r="F166" s="390"/>
      <c r="G166" s="391"/>
      <c r="H166" s="391"/>
    </row>
    <row r="167" spans="1:8" s="36" customFormat="1" x14ac:dyDescent="0.2">
      <c r="A167" s="411"/>
      <c r="B167" s="411"/>
      <c r="E167" s="390"/>
      <c r="F167" s="390"/>
      <c r="G167" s="391"/>
      <c r="H167" s="391"/>
    </row>
    <row r="168" spans="1:8" s="36" customFormat="1" x14ac:dyDescent="0.2">
      <c r="A168" s="411"/>
      <c r="B168" s="411"/>
      <c r="E168" s="390"/>
      <c r="F168" s="390"/>
      <c r="G168" s="391"/>
      <c r="H168" s="391"/>
    </row>
    <row r="169" spans="1:8" s="36" customFormat="1" x14ac:dyDescent="0.2">
      <c r="A169" s="411"/>
      <c r="B169" s="411"/>
      <c r="E169" s="390"/>
      <c r="F169" s="390"/>
      <c r="G169" s="391"/>
      <c r="H169" s="391"/>
    </row>
    <row r="170" spans="1:8" s="36" customFormat="1" x14ac:dyDescent="0.2">
      <c r="A170" s="411"/>
      <c r="B170" s="411"/>
      <c r="E170" s="390"/>
      <c r="F170" s="390"/>
      <c r="G170" s="391"/>
      <c r="H170" s="391"/>
    </row>
    <row r="171" spans="1:8" s="36" customFormat="1" x14ac:dyDescent="0.2">
      <c r="A171" s="411"/>
      <c r="B171" s="411"/>
      <c r="E171" s="390"/>
      <c r="F171" s="390"/>
      <c r="G171" s="391"/>
      <c r="H171" s="391"/>
    </row>
    <row r="172" spans="1:8" s="36" customFormat="1" x14ac:dyDescent="0.2">
      <c r="A172" s="411"/>
      <c r="B172" s="411"/>
      <c r="E172" s="390"/>
      <c r="F172" s="390"/>
      <c r="G172" s="391"/>
      <c r="H172" s="391"/>
    </row>
    <row r="173" spans="1:8" s="36" customFormat="1" x14ac:dyDescent="0.2">
      <c r="A173" s="411"/>
      <c r="B173" s="411"/>
      <c r="E173" s="390"/>
      <c r="F173" s="390"/>
      <c r="G173" s="391"/>
      <c r="H173" s="391"/>
    </row>
    <row r="174" spans="1:8" s="36" customFormat="1" x14ac:dyDescent="0.2">
      <c r="A174" s="411"/>
      <c r="B174" s="411"/>
      <c r="E174" s="390"/>
      <c r="F174" s="390"/>
      <c r="G174" s="391"/>
      <c r="H174" s="391"/>
    </row>
    <row r="175" spans="1:8" s="36" customFormat="1" x14ac:dyDescent="0.2">
      <c r="A175" s="411"/>
      <c r="B175" s="411"/>
      <c r="E175" s="390"/>
      <c r="F175" s="390"/>
      <c r="G175" s="391"/>
      <c r="H175" s="391"/>
    </row>
    <row r="176" spans="1:8" s="36" customFormat="1" x14ac:dyDescent="0.2">
      <c r="A176" s="411"/>
      <c r="B176" s="411"/>
      <c r="E176" s="390"/>
      <c r="F176" s="390"/>
      <c r="G176" s="391"/>
      <c r="H176" s="391"/>
    </row>
    <row r="177" spans="1:8" s="36" customFormat="1" x14ac:dyDescent="0.2">
      <c r="A177" s="411"/>
      <c r="B177" s="411"/>
      <c r="E177" s="390"/>
      <c r="F177" s="390"/>
      <c r="G177" s="391"/>
      <c r="H177" s="391"/>
    </row>
    <row r="178" spans="1:8" s="36" customFormat="1" x14ac:dyDescent="0.2">
      <c r="A178" s="411"/>
      <c r="B178" s="411"/>
      <c r="E178" s="390"/>
      <c r="F178" s="390"/>
      <c r="G178" s="391"/>
      <c r="H178" s="391"/>
    </row>
    <row r="179" spans="1:8" s="36" customFormat="1" x14ac:dyDescent="0.2">
      <c r="A179" s="411"/>
      <c r="B179" s="411"/>
      <c r="E179" s="390"/>
      <c r="F179" s="390"/>
      <c r="G179" s="391"/>
      <c r="H179" s="391"/>
    </row>
    <row r="180" spans="1:8" s="36" customFormat="1" x14ac:dyDescent="0.2">
      <c r="A180" s="411"/>
      <c r="B180" s="411"/>
      <c r="E180" s="390"/>
      <c r="F180" s="390"/>
      <c r="G180" s="391"/>
      <c r="H180" s="391"/>
    </row>
    <row r="181" spans="1:8" s="36" customFormat="1" x14ac:dyDescent="0.2">
      <c r="A181" s="411"/>
      <c r="B181" s="411"/>
      <c r="E181" s="390"/>
      <c r="F181" s="390"/>
      <c r="G181" s="391"/>
      <c r="H181" s="391"/>
    </row>
    <row r="182" spans="1:8" s="36" customFormat="1" x14ac:dyDescent="0.2">
      <c r="A182" s="411"/>
      <c r="B182" s="411"/>
      <c r="E182" s="390"/>
      <c r="F182" s="390"/>
      <c r="G182" s="391"/>
      <c r="H182" s="391"/>
    </row>
    <row r="183" spans="1:8" s="36" customFormat="1" x14ac:dyDescent="0.2">
      <c r="A183" s="411"/>
      <c r="B183" s="411"/>
      <c r="E183" s="390"/>
      <c r="F183" s="390"/>
      <c r="G183" s="391"/>
      <c r="H183" s="391"/>
    </row>
    <row r="184" spans="1:8" s="36" customFormat="1" x14ac:dyDescent="0.2">
      <c r="A184" s="411"/>
      <c r="B184" s="411"/>
      <c r="E184" s="390"/>
      <c r="F184" s="390"/>
      <c r="G184" s="391"/>
      <c r="H184" s="391"/>
    </row>
    <row r="185" spans="1:8" s="36" customFormat="1" x14ac:dyDescent="0.2">
      <c r="A185" s="411"/>
      <c r="B185" s="411"/>
      <c r="E185" s="390"/>
      <c r="F185" s="390"/>
      <c r="G185" s="391"/>
      <c r="H185" s="391"/>
    </row>
    <row r="186" spans="1:8" s="36" customFormat="1" x14ac:dyDescent="0.2">
      <c r="A186" s="411"/>
      <c r="B186" s="411"/>
      <c r="E186" s="390"/>
      <c r="F186" s="390"/>
      <c r="G186" s="391"/>
      <c r="H186" s="391"/>
    </row>
    <row r="187" spans="1:8" s="36" customFormat="1" x14ac:dyDescent="0.2">
      <c r="A187" s="411"/>
      <c r="B187" s="411"/>
      <c r="E187" s="390"/>
      <c r="F187" s="390"/>
      <c r="G187" s="391"/>
      <c r="H187" s="391"/>
    </row>
    <row r="188" spans="1:8" s="36" customFormat="1" x14ac:dyDescent="0.2">
      <c r="A188" s="411"/>
      <c r="B188" s="411"/>
      <c r="E188" s="390"/>
      <c r="F188" s="390"/>
      <c r="G188" s="391"/>
      <c r="H188" s="391"/>
    </row>
    <row r="189" spans="1:8" s="36" customFormat="1" x14ac:dyDescent="0.2">
      <c r="A189" s="411"/>
      <c r="B189" s="411"/>
      <c r="E189" s="390"/>
      <c r="F189" s="390"/>
      <c r="G189" s="391"/>
      <c r="H189" s="391"/>
    </row>
    <row r="190" spans="1:8" s="36" customFormat="1" x14ac:dyDescent="0.2">
      <c r="A190" s="411"/>
      <c r="B190" s="411"/>
      <c r="E190" s="390"/>
      <c r="F190" s="390"/>
      <c r="G190" s="391"/>
      <c r="H190" s="391"/>
    </row>
    <row r="191" spans="1:8" s="36" customFormat="1" x14ac:dyDescent="0.2">
      <c r="A191" s="411"/>
      <c r="B191" s="411"/>
      <c r="E191" s="390"/>
      <c r="F191" s="390"/>
      <c r="G191" s="391"/>
      <c r="H191" s="391"/>
    </row>
    <row r="192" spans="1:8" s="36" customFormat="1" x14ac:dyDescent="0.2">
      <c r="A192" s="411"/>
      <c r="B192" s="411"/>
      <c r="E192" s="390"/>
      <c r="F192" s="390"/>
      <c r="G192" s="391"/>
      <c r="H192" s="391"/>
    </row>
    <row r="193" spans="1:8" s="36" customFormat="1" x14ac:dyDescent="0.2">
      <c r="A193" s="411"/>
      <c r="B193" s="411"/>
      <c r="E193" s="390"/>
      <c r="F193" s="390"/>
      <c r="G193" s="391"/>
      <c r="H193" s="391"/>
    </row>
    <row r="194" spans="1:8" s="36" customFormat="1" x14ac:dyDescent="0.2">
      <c r="A194" s="411"/>
      <c r="B194" s="411"/>
      <c r="E194" s="390"/>
      <c r="F194" s="390"/>
      <c r="G194" s="391"/>
      <c r="H194" s="391"/>
    </row>
    <row r="195" spans="1:8" s="36" customFormat="1" x14ac:dyDescent="0.2">
      <c r="A195" s="411"/>
      <c r="B195" s="411"/>
      <c r="E195" s="390"/>
      <c r="F195" s="390"/>
      <c r="G195" s="391"/>
      <c r="H195" s="391"/>
    </row>
    <row r="196" spans="1:8" s="36" customFormat="1" x14ac:dyDescent="0.2">
      <c r="A196" s="411"/>
      <c r="B196" s="411"/>
      <c r="E196" s="390"/>
      <c r="F196" s="390"/>
      <c r="G196" s="391"/>
      <c r="H196" s="391"/>
    </row>
  </sheetData>
  <mergeCells count="3">
    <mergeCell ref="A2:C2"/>
    <mergeCell ref="A3:C3"/>
    <mergeCell ref="A1:H1"/>
  </mergeCells>
  <printOptions horizontalCentered="1"/>
  <pageMargins left="0" right="0" top="0.43307086614173229" bottom="0.39370078740157483" header="0.31496062992125984" footer="0.31496062992125984"/>
  <pageSetup paperSize="9" scale="88" firstPageNumber="78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32</vt:i4>
      </vt:variant>
      <vt:variant>
        <vt:lpstr>Imenovani rasponi</vt:lpstr>
      </vt:variant>
      <vt:variant>
        <vt:i4>11</vt:i4>
      </vt:variant>
    </vt:vector>
  </HeadingPairs>
  <TitlesOfParts>
    <vt:vector size="43" baseType="lpstr">
      <vt:lpstr>bilanca</vt:lpstr>
      <vt:lpstr>posebni dio</vt:lpstr>
      <vt:lpstr>prihodi</vt:lpstr>
      <vt:lpstr>OD</vt:lpstr>
      <vt:lpstr>ukupno</vt:lpstr>
      <vt:lpstr>SAN</vt:lpstr>
      <vt:lpstr>MANDATNI1</vt:lpstr>
      <vt:lpstr>rashodi-opći dio</vt:lpstr>
      <vt:lpstr>račun financiranja </vt:lpstr>
      <vt:lpstr>posebni dio </vt:lpstr>
      <vt:lpstr>MP11</vt:lpstr>
      <vt:lpstr>SI11</vt:lpstr>
      <vt:lpstr>OD11</vt:lpstr>
      <vt:lpstr>UK11</vt:lpstr>
      <vt:lpstr>MP10</vt:lpstr>
      <vt:lpstr>SF10</vt:lpstr>
      <vt:lpstr>UKUPNA 10</vt:lpstr>
      <vt:lpstr>mandatni</vt:lpstr>
      <vt:lpstr>sanacija</vt:lpstr>
      <vt:lpstr>fod08</vt:lpstr>
      <vt:lpstr>Sheet1</vt:lpstr>
      <vt:lpstr>fod</vt:lpstr>
      <vt:lpstr>Mand</vt:lpstr>
      <vt:lpstr>sf</vt:lpstr>
      <vt:lpstr>ukupna</vt:lpstr>
      <vt:lpstr>cijela v2</vt:lpstr>
      <vt:lpstr>fod v2</vt:lpstr>
      <vt:lpstr>san v2</vt:lpstr>
      <vt:lpstr>Mand v2</vt:lpstr>
      <vt:lpstr>100</vt:lpstr>
      <vt:lpstr>200</vt:lpstr>
      <vt:lpstr>300</vt:lpstr>
      <vt:lpstr>'posebni dio'!Ispis_naslova</vt:lpstr>
      <vt:lpstr>'posebni dio '!Ispis_naslova</vt:lpstr>
      <vt:lpstr>prihodi!Ispis_naslova</vt:lpstr>
      <vt:lpstr>'račun financiranja '!Ispis_naslova</vt:lpstr>
      <vt:lpstr>'rashodi-opći dio'!Ispis_naslova</vt:lpstr>
      <vt:lpstr>bilanca!Podrucje_ispisa</vt:lpstr>
      <vt:lpstr>'posebni dio'!Podrucje_ispisa</vt:lpstr>
      <vt:lpstr>'posebni dio '!Podrucje_ispisa</vt:lpstr>
      <vt:lpstr>prihodi!Podrucje_ispisa</vt:lpstr>
      <vt:lpstr>'račun financiranja 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Marija Beljo</dc:creator>
  <cp:lastModifiedBy>mfkor</cp:lastModifiedBy>
  <cp:lastPrinted>2020-05-07T13:17:31Z</cp:lastPrinted>
  <dcterms:created xsi:type="dcterms:W3CDTF">2001-11-29T15:00:47Z</dcterms:created>
  <dcterms:modified xsi:type="dcterms:W3CDTF">2020-05-07T13:30:28Z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DAB Izvršenje financijskog plana 01.01.-31.12.2019 finalno po GFI (3).XLSX</vt:lpwstr>
  </property>
</Properties>
</file>